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8190" activeTab="0"/>
  </bookViews>
  <sheets>
    <sheet name="WPF" sheetId="1" r:id="rId1"/>
  </sheets>
  <definedNames>
    <definedName name="_xlnm.Print_Area" localSheetId="0">'WPF'!$A$1:$L$41</definedName>
  </definedNames>
  <calcPr fullCalcOnLoad="1"/>
</workbook>
</file>

<file path=xl/sharedStrings.xml><?xml version="1.0" encoding="utf-8"?>
<sst xmlns="http://schemas.openxmlformats.org/spreadsheetml/2006/main" count="93" uniqueCount="78">
  <si>
    <t>WIELOLETNIA PROGNOZA FINANSOWA GMINY KRZYŻANÓW NA LATA 2011-2014</t>
  </si>
  <si>
    <t>Lp.</t>
  </si>
  <si>
    <t>Wyszczególnienie</t>
  </si>
  <si>
    <t>Wykonanie 2008</t>
  </si>
  <si>
    <t>Wykonanie 2009</t>
  </si>
  <si>
    <t>Wykonanie 2010</t>
  </si>
  <si>
    <t>Prognoza 2011</t>
  </si>
  <si>
    <t>Prognoza 2012</t>
  </si>
  <si>
    <t>Prognoza 2013</t>
  </si>
  <si>
    <t>Prognoza 2014</t>
  </si>
  <si>
    <t>1.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</si>
  <si>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</si>
  <si>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a</t>
  </si>
  <si>
    <t>dochody bieżące</t>
  </si>
  <si>
    <t>b</t>
  </si>
  <si>
    <t>dochody majątkowe, w tym:</t>
  </si>
  <si>
    <t>c</t>
  </si>
  <si>
    <t>- ze sprzedaży majątku</t>
  </si>
  <si>
    <t>2.</t>
  </si>
  <si>
    <t>Wydatki bieżące (bez odsetek od kredytów i pożyczek oraz wyemitowanych papierów wartościowych), w tym:</t>
  </si>
  <si>
    <t>na wynagrodzenia i składki od nich naliczane</t>
  </si>
  <si>
    <t>związane z funkcjonowaniem organów JST</t>
  </si>
  <si>
    <t>z tytułu poręczeń i gwarancji, w tym:</t>
  </si>
  <si>
    <t>d</t>
  </si>
  <si>
    <t>-gwarancje i poręczenia podlegające wyłączeniu z limitów spłaty zobowiązań z art. 243 ufp/169 sufp</t>
  </si>
  <si>
    <t>e</t>
  </si>
  <si>
    <t>wydatki bieżące objęte limitem art. 226 ust. 4 ufp</t>
  </si>
  <si>
    <t>3.</t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</si>
  <si>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</si>
  <si>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t>4.</t>
  </si>
  <si>
    <t>Nadwyżka budżetowa z lat ubiegłych plus wolne środki, zgodnie z art. 217 ufp, w tym:</t>
  </si>
  <si>
    <t>- nadwyżka budżetowa z lat ubiegłych plus wolne środki, zgodnie z art. 217 ufp, angażowane na pokrycie deficytu budżetu roku bieżącego</t>
  </si>
  <si>
    <t>5.</t>
  </si>
  <si>
    <t>Inne przychody niezwiązane z zaciągnięciem długu</t>
  </si>
  <si>
    <t>6.</t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</si>
  <si>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</si>
  <si>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</si>
  <si>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</si>
  <si>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</si>
  <si>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</si>
  <si>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</si>
  <si>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</si>
  <si>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</si>
  <si>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</si>
  <si>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</si>
  <si>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</si>
  <si>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</si>
  <si>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</si>
  <si>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</si>
  <si>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</si>
  <si>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</si>
  <si>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t>13.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</si>
  <si>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</si>
  <si>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</si>
  <si>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</si>
  <si>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14.</t>
  </si>
  <si>
    <t>Kwota zobowiązań związku współtworzonego przez JST  przypadających do spłaty w danym roku budżetowym podlegające doliczeniu zgodnie z art. 244 ufp</t>
  </si>
  <si>
    <t>15.</t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</si>
  <si>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</si>
  <si>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 xml:space="preserve">Maksymalny dopuszczalny wskaźnik spłaty z art. 243 ufp </t>
  </si>
  <si>
    <t>16.</t>
  </si>
  <si>
    <t>Spełnienie wskaźnika spłaty z art. 243 ufp po uwzględnieniu art. 244 ufp</t>
  </si>
  <si>
    <t>TAK</t>
  </si>
  <si>
    <t>NIE</t>
  </si>
  <si>
    <t>17.</t>
  </si>
  <si>
    <t>Planowana łączna kwota spłaty zobowiązań/dochody ogółem - max 15% z art. 169 sufp</t>
  </si>
  <si>
    <t>18.</t>
  </si>
  <si>
    <t xml:space="preserve">Zadłużenie/dochody ogółem - max 60% z art. 170 sufp </t>
  </si>
  <si>
    <t>19.</t>
  </si>
  <si>
    <r>
      <t xml:space="preserve">Wydatki bieżące razem </t>
    </r>
    <r>
      <rPr>
        <b/>
        <sz val="9"/>
        <color indexed="60"/>
        <rFont val="Times New Roman"/>
        <family val="1"/>
      </rPr>
      <t>[2+7b]</t>
    </r>
  </si>
  <si>
    <t>20.</t>
  </si>
  <si>
    <r>
      <t>Wydatki ogółem</t>
    </r>
    <r>
      <rPr>
        <b/>
        <sz val="9"/>
        <color indexed="60"/>
        <rFont val="Times New Roman"/>
        <family val="1"/>
      </rPr>
      <t xml:space="preserve"> [10+19]</t>
    </r>
  </si>
  <si>
    <t>21.</t>
  </si>
  <si>
    <r>
      <t xml:space="preserve">Wynik budżetu </t>
    </r>
    <r>
      <rPr>
        <b/>
        <sz val="9"/>
        <color indexed="60"/>
        <rFont val="Times New Roman"/>
        <family val="1"/>
      </rPr>
      <t>[1-20]</t>
    </r>
  </si>
  <si>
    <t>22.</t>
  </si>
  <si>
    <r>
      <t xml:space="preserve">Przychody budżetu </t>
    </r>
    <r>
      <rPr>
        <b/>
        <sz val="9"/>
        <color indexed="60"/>
        <rFont val="Times New Roman"/>
        <family val="1"/>
      </rPr>
      <t>[4+5+11]</t>
    </r>
  </si>
  <si>
    <t>23.</t>
  </si>
  <si>
    <r>
      <t xml:space="preserve">Rozchody budżetu </t>
    </r>
    <r>
      <rPr>
        <b/>
        <sz val="9"/>
        <color indexed="60"/>
        <rFont val="Times New Roman"/>
        <family val="1"/>
      </rPr>
      <t>[7a+8]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</si>
</sst>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##0.0"/>
    <numFmt numFmtId="169" formatCode="0.0%"/>
    <numFmt numFmtId="170" formatCode="#,##0.000_ ;[Red]\-#,##0.000\ "/>
    <numFmt numFmtId="171" formatCode="0.000%"/>
    <numFmt numFmtId="172" formatCode="#,##0.0000_ ;[Red]\-#,##0.0000\ "/>
    <numFmt numFmtId="173" formatCode="0.0000%"/>
  </numFmts>
  <fonts count="29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i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9"/>
      <color indexed="6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Protection="0">
      <alignment/>
    </xf>
    <xf numFmtId="0" fontId="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2" fillId="24" borderId="10" xfId="0" applyFont="1" applyFill="1" applyBorder="1" applyAlignment="1">
      <alignment horizontal="left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0" fontId="22" fillId="24" borderId="10" xfId="56" applyFont="1" applyFill="1" applyBorder="1" applyAlignment="1">
      <alignment horizontal="center" vertical="center"/>
      <protection/>
    </xf>
    <xf numFmtId="166" fontId="22" fillId="24" borderId="10" xfId="56" applyNumberFormat="1" applyFont="1" applyFill="1" applyBorder="1" applyAlignment="1">
      <alignment vertical="center"/>
      <protection/>
    </xf>
    <xf numFmtId="0" fontId="26" fillId="0" borderId="10" xfId="56" applyFont="1" applyBorder="1" applyAlignment="1">
      <alignment horizontal="center" vertical="center"/>
      <protection/>
    </xf>
    <xf numFmtId="0" fontId="26" fillId="0" borderId="10" xfId="56" applyFont="1" applyBorder="1" applyAlignment="1">
      <alignment vertical="center" wrapText="1"/>
      <protection/>
    </xf>
    <xf numFmtId="166" fontId="26" fillId="0" borderId="10" xfId="56" applyNumberFormat="1" applyFont="1" applyBorder="1" applyAlignment="1">
      <alignment vertical="center"/>
      <protection/>
    </xf>
    <xf numFmtId="0" fontId="26" fillId="0" borderId="10" xfId="56" applyFont="1" applyBorder="1" applyAlignment="1" quotePrefix="1">
      <alignment vertical="center" wrapText="1"/>
      <protection/>
    </xf>
    <xf numFmtId="0" fontId="22" fillId="0" borderId="10" xfId="56" applyFont="1" applyBorder="1" applyAlignment="1">
      <alignment horizontal="center" vertical="center"/>
      <protection/>
    </xf>
    <xf numFmtId="166" fontId="22" fillId="0" borderId="10" xfId="56" applyNumberFormat="1" applyFont="1" applyBorder="1" applyAlignment="1">
      <alignment vertical="center"/>
      <protection/>
    </xf>
    <xf numFmtId="166" fontId="26" fillId="24" borderId="10" xfId="56" applyNumberFormat="1" applyFont="1" applyFill="1" applyBorder="1" applyAlignment="1">
      <alignment horizontal="center" vertical="center"/>
      <protection/>
    </xf>
    <xf numFmtId="166" fontId="26" fillId="24" borderId="10" xfId="56" applyNumberFormat="1" applyFont="1" applyFill="1" applyBorder="1" applyAlignment="1">
      <alignment horizontal="right" vertical="center"/>
      <protection/>
    </xf>
    <xf numFmtId="10" fontId="22" fillId="0" borderId="10" xfId="58" applyNumberFormat="1" applyFont="1" applyBorder="1" applyAlignment="1">
      <alignment vertical="center"/>
    </xf>
    <xf numFmtId="10" fontId="22" fillId="24" borderId="10" xfId="56" applyNumberFormat="1" applyFont="1" applyFill="1" applyBorder="1" applyAlignment="1">
      <alignment vertical="center"/>
      <protection/>
    </xf>
    <xf numFmtId="0" fontId="24" fillId="24" borderId="0" xfId="0" applyFont="1" applyFill="1" applyBorder="1" applyAlignment="1">
      <alignment vertical="center"/>
    </xf>
    <xf numFmtId="166" fontId="22" fillId="24" borderId="10" xfId="56" applyNumberFormat="1" applyFont="1" applyFill="1" applyBorder="1" applyAlignment="1">
      <alignment horizontal="center" vertical="center" wrapText="1"/>
      <protection/>
    </xf>
    <xf numFmtId="0" fontId="27" fillId="0" borderId="10" xfId="56" applyFont="1" applyBorder="1" applyAlignment="1">
      <alignment horizontal="center" vertical="center"/>
      <protection/>
    </xf>
    <xf numFmtId="0" fontId="28" fillId="0" borderId="0" xfId="0" applyFont="1" applyBorder="1" applyAlignment="1">
      <alignment/>
    </xf>
    <xf numFmtId="0" fontId="27" fillId="24" borderId="10" xfId="56" applyFont="1" applyFill="1" applyBorder="1" applyAlignment="1">
      <alignment horizontal="center" vertical="center"/>
      <protection/>
    </xf>
    <xf numFmtId="0" fontId="28" fillId="24" borderId="0" xfId="0" applyFont="1" applyFill="1" applyBorder="1" applyAlignment="1">
      <alignment/>
    </xf>
    <xf numFmtId="0" fontId="27" fillId="24" borderId="10" xfId="56" applyFont="1" applyFill="1" applyBorder="1" applyAlignment="1">
      <alignment horizontal="left" vertical="center" wrapText="1"/>
      <protection/>
    </xf>
    <xf numFmtId="0" fontId="22" fillId="0" borderId="10" xfId="56" applyFont="1" applyBorder="1" applyAlignment="1">
      <alignment vertical="center" wrapText="1"/>
      <protection/>
    </xf>
    <xf numFmtId="0" fontId="22" fillId="0" borderId="10" xfId="56" applyFont="1" applyBorder="1" applyAlignment="1">
      <alignment horizontal="left" vertical="center" wrapText="1"/>
      <protection/>
    </xf>
    <xf numFmtId="0" fontId="22" fillId="24" borderId="10" xfId="56" applyFont="1" applyFill="1" applyBorder="1" applyAlignment="1">
      <alignment vertical="center" wrapText="1"/>
      <protection/>
    </xf>
    <xf numFmtId="0" fontId="26" fillId="0" borderId="10" xfId="56" applyFont="1" applyBorder="1" applyAlignment="1" quotePrefix="1">
      <alignment horizontal="left" vertical="center" wrapText="1"/>
      <protection/>
    </xf>
    <xf numFmtId="0" fontId="26" fillId="0" borderId="10" xfId="56" applyFont="1" applyBorder="1" applyAlignment="1">
      <alignment vertical="center" wrapText="1"/>
      <protection/>
    </xf>
    <xf numFmtId="0" fontId="26" fillId="0" borderId="10" xfId="56" applyFont="1" applyBorder="1" applyAlignment="1">
      <alignment horizontal="left" vertical="center" wrapText="1"/>
      <protection/>
    </xf>
    <xf numFmtId="0" fontId="22" fillId="24" borderId="10" xfId="56" applyFont="1" applyFill="1" applyBorder="1" applyAlignment="1">
      <alignment horizontal="left" vertical="center" wrapText="1"/>
      <protection/>
    </xf>
    <xf numFmtId="0" fontId="22" fillId="24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Layout" workbookViewId="0" topLeftCell="B1">
      <selection activeCell="L34" sqref="L34"/>
    </sheetView>
  </sheetViews>
  <sheetFormatPr defaultColWidth="8.796875" defaultRowHeight="14.25"/>
  <cols>
    <col min="1" max="1" width="3.59765625" style="4" bestFit="1" customWidth="1"/>
    <col min="2" max="2" width="3.09765625" style="4" customWidth="1"/>
    <col min="3" max="3" width="5.8984375" style="4" customWidth="1"/>
    <col min="4" max="4" width="38.19921875" style="4" customWidth="1"/>
    <col min="5" max="6" width="10.8984375" style="4" customWidth="1"/>
    <col min="7" max="7" width="10.19921875" style="4" hidden="1" customWidth="1"/>
    <col min="8" max="8" width="10.8984375" style="4" customWidth="1"/>
    <col min="9" max="12" width="10.19921875" style="4" customWidth="1"/>
    <col min="13" max="16384" width="9" style="5" customWidth="1"/>
  </cols>
  <sheetData>
    <row r="1" spans="1:12" s="1" customFormat="1" ht="27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7" ht="13.5" customHeight="1">
      <c r="A2" s="2"/>
      <c r="B2" s="2"/>
      <c r="C2" s="2"/>
      <c r="D2" s="2"/>
      <c r="E2" s="3"/>
      <c r="F2" s="3"/>
      <c r="G2" s="3"/>
    </row>
    <row r="3" spans="1:12" s="9" customFormat="1" ht="40.5" customHeight="1">
      <c r="A3" s="6" t="s">
        <v>1</v>
      </c>
      <c r="B3" s="36" t="s">
        <v>2</v>
      </c>
      <c r="C3" s="36"/>
      <c r="D3" s="36"/>
      <c r="E3" s="7" t="s">
        <v>3</v>
      </c>
      <c r="F3" s="7" t="s">
        <v>4</v>
      </c>
      <c r="G3" s="7"/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</row>
    <row r="4" spans="1:12" s="9" customFormat="1" ht="13.5" customHeight="1">
      <c r="A4" s="10" t="s">
        <v>10</v>
      </c>
      <c r="B4" s="35" t="s">
        <v>11</v>
      </c>
      <c r="C4" s="35"/>
      <c r="D4" s="35"/>
      <c r="E4" s="11">
        <f>+E5+E6</f>
        <v>10475089.42</v>
      </c>
      <c r="F4" s="11">
        <f>+F5+F6</f>
        <v>9979375.89</v>
      </c>
      <c r="G4" s="11"/>
      <c r="H4" s="11">
        <f>+H5+H6</f>
        <v>11643249.6</v>
      </c>
      <c r="I4" s="11">
        <f>+I5+I6</f>
        <v>11775365.41</v>
      </c>
      <c r="J4" s="11">
        <f>+J5+J6</f>
        <v>12043977</v>
      </c>
      <c r="K4" s="11">
        <f>+K5+K6</f>
        <v>13546228</v>
      </c>
      <c r="L4" s="11">
        <f>+L5+L6</f>
        <v>13832170</v>
      </c>
    </row>
    <row r="5" spans="1:12" ht="13.5" customHeight="1">
      <c r="A5" s="12" t="s">
        <v>12</v>
      </c>
      <c r="B5" s="13"/>
      <c r="C5" s="34" t="s">
        <v>13</v>
      </c>
      <c r="D5" s="34"/>
      <c r="E5" s="14">
        <v>9769545.94</v>
      </c>
      <c r="F5" s="14">
        <v>9865774.89</v>
      </c>
      <c r="G5" s="14"/>
      <c r="H5" s="14">
        <v>10581421.11</v>
      </c>
      <c r="I5" s="14">
        <v>10216049.92</v>
      </c>
      <c r="J5" s="14">
        <v>11190086</v>
      </c>
      <c r="K5" s="14">
        <v>12230000</v>
      </c>
      <c r="L5" s="14">
        <v>12352000</v>
      </c>
    </row>
    <row r="6" spans="1:12" ht="13.5" customHeight="1">
      <c r="A6" s="12" t="s">
        <v>14</v>
      </c>
      <c r="B6" s="13"/>
      <c r="C6" s="34" t="s">
        <v>15</v>
      </c>
      <c r="D6" s="34"/>
      <c r="E6" s="14">
        <v>705543.48</v>
      </c>
      <c r="F6" s="14">
        <v>113601</v>
      </c>
      <c r="G6" s="14"/>
      <c r="H6" s="14">
        <v>1061828.49</v>
      </c>
      <c r="I6" s="14">
        <v>1559315.49</v>
      </c>
      <c r="J6" s="14">
        <v>853891</v>
      </c>
      <c r="K6" s="14">
        <v>1316228</v>
      </c>
      <c r="L6" s="14">
        <v>1480170</v>
      </c>
    </row>
    <row r="7" spans="1:12" ht="13.5" customHeight="1">
      <c r="A7" s="12" t="s">
        <v>16</v>
      </c>
      <c r="B7" s="15"/>
      <c r="C7" s="15"/>
      <c r="D7" s="15" t="s">
        <v>17</v>
      </c>
      <c r="E7" s="14">
        <v>646412</v>
      </c>
      <c r="F7" s="14">
        <v>5251</v>
      </c>
      <c r="G7" s="14"/>
      <c r="H7" s="14">
        <v>319119.33</v>
      </c>
      <c r="I7" s="14">
        <v>151878.19</v>
      </c>
      <c r="J7" s="14">
        <v>0</v>
      </c>
      <c r="K7" s="14">
        <v>0</v>
      </c>
      <c r="L7" s="14">
        <v>0</v>
      </c>
    </row>
    <row r="8" spans="1:12" ht="30" customHeight="1">
      <c r="A8" s="16" t="s">
        <v>18</v>
      </c>
      <c r="B8" s="30" t="s">
        <v>19</v>
      </c>
      <c r="C8" s="30"/>
      <c r="D8" s="30"/>
      <c r="E8" s="17">
        <v>8699518.25</v>
      </c>
      <c r="F8" s="17">
        <v>8538520.04</v>
      </c>
      <c r="G8" s="17"/>
      <c r="H8" s="17">
        <v>9407297.07</v>
      </c>
      <c r="I8" s="17">
        <v>9910791.92</v>
      </c>
      <c r="J8" s="17">
        <v>8501854</v>
      </c>
      <c r="K8" s="17">
        <v>8695730</v>
      </c>
      <c r="L8" s="17">
        <v>8900000</v>
      </c>
    </row>
    <row r="9" spans="1:12" ht="13.5" customHeight="1">
      <c r="A9" s="12" t="s">
        <v>12</v>
      </c>
      <c r="B9" s="13"/>
      <c r="C9" s="34" t="s">
        <v>20</v>
      </c>
      <c r="D9" s="34"/>
      <c r="E9" s="14">
        <v>3684985.6</v>
      </c>
      <c r="F9" s="14">
        <v>4056561.47</v>
      </c>
      <c r="G9" s="14"/>
      <c r="H9" s="14">
        <v>4218869.37</v>
      </c>
      <c r="I9" s="14">
        <v>4574880.41</v>
      </c>
      <c r="J9" s="14">
        <v>4194203</v>
      </c>
      <c r="K9" s="14">
        <v>4299058</v>
      </c>
      <c r="L9" s="14">
        <v>4363544</v>
      </c>
    </row>
    <row r="10" spans="1:12" ht="13.5" customHeight="1">
      <c r="A10" s="12" t="s">
        <v>14</v>
      </c>
      <c r="B10" s="13"/>
      <c r="C10" s="34" t="s">
        <v>21</v>
      </c>
      <c r="D10" s="34"/>
      <c r="E10" s="14">
        <v>382220.75</v>
      </c>
      <c r="F10" s="14">
        <v>396716.15</v>
      </c>
      <c r="G10" s="14"/>
      <c r="H10" s="14">
        <v>1320339</v>
      </c>
      <c r="I10" s="14">
        <v>1456716</v>
      </c>
      <c r="J10" s="14">
        <v>1489370</v>
      </c>
      <c r="K10" s="14">
        <v>1526604</v>
      </c>
      <c r="L10" s="14">
        <v>1549503</v>
      </c>
    </row>
    <row r="11" spans="1:12" ht="13.5" customHeight="1">
      <c r="A11" s="12" t="s">
        <v>16</v>
      </c>
      <c r="B11" s="13"/>
      <c r="C11" s="34" t="s">
        <v>22</v>
      </c>
      <c r="D11" s="34"/>
      <c r="E11" s="14">
        <v>0</v>
      </c>
      <c r="F11" s="14">
        <v>0</v>
      </c>
      <c r="G11" s="14"/>
      <c r="H11" s="14">
        <v>0</v>
      </c>
      <c r="I11" s="14">
        <v>0</v>
      </c>
      <c r="J11" s="14">
        <v>0</v>
      </c>
      <c r="K11" s="14">
        <v>0</v>
      </c>
      <c r="L11" s="14">
        <v>0</v>
      </c>
    </row>
    <row r="12" spans="1:12" ht="24">
      <c r="A12" s="12" t="s">
        <v>23</v>
      </c>
      <c r="B12" s="13"/>
      <c r="C12" s="13"/>
      <c r="D12" s="15" t="s">
        <v>24</v>
      </c>
      <c r="E12" s="14">
        <v>0</v>
      </c>
      <c r="F12" s="14">
        <v>0</v>
      </c>
      <c r="G12" s="14"/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1:12" ht="13.5" customHeight="1">
      <c r="A13" s="12" t="s">
        <v>25</v>
      </c>
      <c r="B13" s="13"/>
      <c r="C13" s="34" t="s">
        <v>26</v>
      </c>
      <c r="D13" s="34"/>
      <c r="E13" s="18">
        <v>75788.24</v>
      </c>
      <c r="F13" s="18">
        <v>117664.28</v>
      </c>
      <c r="G13" s="18"/>
      <c r="H13" s="14">
        <v>91201.75</v>
      </c>
      <c r="I13" s="14">
        <v>128000</v>
      </c>
      <c r="J13" s="14">
        <v>0</v>
      </c>
      <c r="K13" s="14">
        <v>0</v>
      </c>
      <c r="L13" s="14">
        <v>0</v>
      </c>
    </row>
    <row r="14" spans="1:12" s="9" customFormat="1" ht="13.5" customHeight="1">
      <c r="A14" s="10" t="s">
        <v>27</v>
      </c>
      <c r="B14" s="28" t="s">
        <v>28</v>
      </c>
      <c r="C14" s="28"/>
      <c r="D14" s="28"/>
      <c r="E14" s="11">
        <f>E4-E8</f>
        <v>1775571.17</v>
      </c>
      <c r="F14" s="11">
        <f>F4-F8</f>
        <v>1440855.8500000015</v>
      </c>
      <c r="G14" s="11"/>
      <c r="H14" s="11">
        <f>H4-H8</f>
        <v>2235952.5299999993</v>
      </c>
      <c r="I14" s="11">
        <f>I4-I8</f>
        <v>1864573.4900000002</v>
      </c>
      <c r="J14" s="11">
        <f>J4-J8</f>
        <v>3542123</v>
      </c>
      <c r="K14" s="11">
        <f>K4-K8</f>
        <v>4850498</v>
      </c>
      <c r="L14" s="11">
        <f>L4-L8</f>
        <v>4932170</v>
      </c>
    </row>
    <row r="15" spans="1:12" ht="27.75" customHeight="1">
      <c r="A15" s="16" t="s">
        <v>29</v>
      </c>
      <c r="B15" s="29" t="s">
        <v>30</v>
      </c>
      <c r="C15" s="29"/>
      <c r="D15" s="29"/>
      <c r="E15" s="17">
        <v>286523</v>
      </c>
      <c r="F15" s="17">
        <v>562982.95</v>
      </c>
      <c r="G15" s="17"/>
      <c r="H15" s="17">
        <v>1148081.86</v>
      </c>
      <c r="I15" s="17">
        <v>186016.39</v>
      </c>
      <c r="J15" s="17">
        <v>0</v>
      </c>
      <c r="K15" s="17">
        <v>0</v>
      </c>
      <c r="L15" s="17">
        <v>0</v>
      </c>
    </row>
    <row r="16" spans="1:12" ht="25.5" customHeight="1">
      <c r="A16" s="12" t="s">
        <v>12</v>
      </c>
      <c r="B16" s="13"/>
      <c r="C16" s="32" t="s">
        <v>31</v>
      </c>
      <c r="D16" s="32"/>
      <c r="E16" s="14">
        <v>0</v>
      </c>
      <c r="F16" s="14">
        <v>0</v>
      </c>
      <c r="G16" s="14"/>
      <c r="H16" s="14">
        <v>889083.28</v>
      </c>
      <c r="I16" s="14">
        <v>0</v>
      </c>
      <c r="J16" s="14">
        <v>0</v>
      </c>
      <c r="K16" s="14">
        <v>0</v>
      </c>
      <c r="L16" s="14">
        <v>0</v>
      </c>
    </row>
    <row r="17" spans="1:12" ht="13.5" customHeight="1">
      <c r="A17" s="16" t="s">
        <v>32</v>
      </c>
      <c r="B17" s="30" t="s">
        <v>33</v>
      </c>
      <c r="C17" s="30"/>
      <c r="D17" s="30"/>
      <c r="E17" s="17">
        <v>0</v>
      </c>
      <c r="F17" s="17">
        <v>0</v>
      </c>
      <c r="G17" s="17"/>
      <c r="H17" s="17">
        <v>0</v>
      </c>
      <c r="I17" s="17">
        <v>21393.72</v>
      </c>
      <c r="J17" s="17">
        <v>0</v>
      </c>
      <c r="K17" s="17">
        <v>0</v>
      </c>
      <c r="L17" s="17">
        <v>0</v>
      </c>
    </row>
    <row r="18" spans="1:12" s="9" customFormat="1" ht="13.5" customHeight="1">
      <c r="A18" s="10" t="s">
        <v>34</v>
      </c>
      <c r="B18" s="31" t="s">
        <v>35</v>
      </c>
      <c r="C18" s="31"/>
      <c r="D18" s="31"/>
      <c r="E18" s="11">
        <f>E14+E15+E17</f>
        <v>2062094.17</v>
      </c>
      <c r="F18" s="11">
        <f>F14+F15+F17</f>
        <v>2003838.8000000014</v>
      </c>
      <c r="G18" s="11"/>
      <c r="H18" s="11">
        <f>H14+H15+H17</f>
        <v>3384034.3899999997</v>
      </c>
      <c r="I18" s="11">
        <f>I14+I15+I17</f>
        <v>2071983.6000000003</v>
      </c>
      <c r="J18" s="11">
        <f>J14+J15+J17</f>
        <v>3542123</v>
      </c>
      <c r="K18" s="11">
        <f>K14+K15+K17</f>
        <v>4850498</v>
      </c>
      <c r="L18" s="11">
        <f>L14+L15+L17</f>
        <v>4932170</v>
      </c>
    </row>
    <row r="19" spans="1:12" ht="13.5" customHeight="1">
      <c r="A19" s="16" t="s">
        <v>36</v>
      </c>
      <c r="B19" s="29" t="s">
        <v>37</v>
      </c>
      <c r="C19" s="29"/>
      <c r="D19" s="29"/>
      <c r="E19" s="17">
        <f>E20+E21</f>
        <v>318232.39</v>
      </c>
      <c r="F19" s="17">
        <f>F20+F21</f>
        <v>260152.97</v>
      </c>
      <c r="G19" s="17"/>
      <c r="H19" s="17">
        <f>H20+H21</f>
        <v>256670.29</v>
      </c>
      <c r="I19" s="17">
        <f>I20+I21</f>
        <v>645938.34</v>
      </c>
      <c r="J19" s="17">
        <f>J20+J21</f>
        <v>1481644.2</v>
      </c>
      <c r="K19" s="17">
        <f>K20+K21</f>
        <v>1893002.4</v>
      </c>
      <c r="L19" s="17">
        <f>L20+L21</f>
        <v>559873</v>
      </c>
    </row>
    <row r="20" spans="1:12" ht="24.75" customHeight="1">
      <c r="A20" s="12" t="s">
        <v>12</v>
      </c>
      <c r="B20" s="13"/>
      <c r="C20" s="33" t="s">
        <v>38</v>
      </c>
      <c r="D20" s="33"/>
      <c r="E20" s="14">
        <v>282537</v>
      </c>
      <c r="F20" s="14">
        <v>237620</v>
      </c>
      <c r="G20" s="14"/>
      <c r="H20" s="14">
        <v>237604</v>
      </c>
      <c r="I20" s="14">
        <v>601088.34</v>
      </c>
      <c r="J20" s="14">
        <v>1371644.2</v>
      </c>
      <c r="K20" s="14">
        <v>1783002.4</v>
      </c>
      <c r="L20" s="14">
        <v>509873</v>
      </c>
    </row>
    <row r="21" spans="1:12" ht="15" customHeight="1">
      <c r="A21" s="12" t="s">
        <v>14</v>
      </c>
      <c r="B21" s="13"/>
      <c r="C21" s="33" t="s">
        <v>39</v>
      </c>
      <c r="D21" s="33"/>
      <c r="E21" s="14">
        <v>35695.39</v>
      </c>
      <c r="F21" s="14">
        <v>22532.97</v>
      </c>
      <c r="G21" s="14"/>
      <c r="H21" s="14">
        <v>19066.29</v>
      </c>
      <c r="I21" s="14">
        <v>44850</v>
      </c>
      <c r="J21" s="14">
        <v>110000</v>
      </c>
      <c r="K21" s="14">
        <v>110000</v>
      </c>
      <c r="L21" s="14">
        <v>50000</v>
      </c>
    </row>
    <row r="22" spans="1:12" ht="13.5" customHeight="1">
      <c r="A22" s="16" t="s">
        <v>40</v>
      </c>
      <c r="B22" s="29" t="s">
        <v>41</v>
      </c>
      <c r="C22" s="29"/>
      <c r="D22" s="29"/>
      <c r="E22" s="17">
        <v>0</v>
      </c>
      <c r="F22" s="17">
        <v>0</v>
      </c>
      <c r="G22" s="17"/>
      <c r="H22" s="17">
        <v>21393.72</v>
      </c>
      <c r="I22" s="17">
        <v>0</v>
      </c>
      <c r="J22" s="17">
        <v>0</v>
      </c>
      <c r="K22" s="17">
        <v>0</v>
      </c>
      <c r="L22" s="17">
        <v>0</v>
      </c>
    </row>
    <row r="23" spans="1:12" s="9" customFormat="1" ht="13.5" customHeight="1">
      <c r="A23" s="10" t="s">
        <v>42</v>
      </c>
      <c r="B23" s="28" t="s">
        <v>43</v>
      </c>
      <c r="C23" s="28"/>
      <c r="D23" s="28"/>
      <c r="E23" s="11">
        <f>E18-E19-E22</f>
        <v>1743861.7799999998</v>
      </c>
      <c r="F23" s="11">
        <f>F18-F19-F22</f>
        <v>1743685.8300000015</v>
      </c>
      <c r="G23" s="11"/>
      <c r="H23" s="11">
        <f>H18-H19-H22</f>
        <v>3105970.3799999994</v>
      </c>
      <c r="I23" s="11">
        <f>I18-I19-I22</f>
        <v>1426045.2600000002</v>
      </c>
      <c r="J23" s="11">
        <f>J18-J19-J22</f>
        <v>2060478.8</v>
      </c>
      <c r="K23" s="11">
        <f>K18-K19-K22</f>
        <v>2957495.6</v>
      </c>
      <c r="L23" s="11">
        <f>L18-L19-L22</f>
        <v>4372297</v>
      </c>
    </row>
    <row r="24" spans="1:12" ht="13.5" customHeight="1">
      <c r="A24" s="16" t="s">
        <v>44</v>
      </c>
      <c r="B24" s="29" t="s">
        <v>45</v>
      </c>
      <c r="C24" s="29"/>
      <c r="D24" s="29"/>
      <c r="E24" s="17">
        <v>1180879.47</v>
      </c>
      <c r="F24" s="17">
        <v>595603.97</v>
      </c>
      <c r="G24" s="17"/>
      <c r="H24" s="17">
        <v>3494169.71</v>
      </c>
      <c r="I24" s="17">
        <v>3843859</v>
      </c>
      <c r="J24" s="17">
        <v>3172000</v>
      </c>
      <c r="K24" s="17">
        <v>2957495.6</v>
      </c>
      <c r="L24" s="17">
        <v>4372297</v>
      </c>
    </row>
    <row r="25" spans="1:12" ht="16.5" customHeight="1">
      <c r="A25" s="12" t="s">
        <v>12</v>
      </c>
      <c r="B25" s="13"/>
      <c r="C25" s="32" t="s">
        <v>46</v>
      </c>
      <c r="D25" s="32"/>
      <c r="E25" s="19">
        <v>0</v>
      </c>
      <c r="F25" s="19">
        <v>0</v>
      </c>
      <c r="G25" s="19"/>
      <c r="H25" s="14">
        <v>0</v>
      </c>
      <c r="I25" s="14">
        <v>66107</v>
      </c>
      <c r="J25" s="14">
        <v>2100000</v>
      </c>
      <c r="K25" s="14">
        <v>2419988</v>
      </c>
      <c r="L25" s="14">
        <v>0</v>
      </c>
    </row>
    <row r="26" spans="1:12" ht="15.75" customHeight="1">
      <c r="A26" s="16" t="s">
        <v>47</v>
      </c>
      <c r="B26" s="30" t="s">
        <v>48</v>
      </c>
      <c r="C26" s="30"/>
      <c r="D26" s="30"/>
      <c r="E26" s="17">
        <v>0</v>
      </c>
      <c r="F26" s="17">
        <v>0</v>
      </c>
      <c r="G26" s="17"/>
      <c r="H26" s="17">
        <v>552822</v>
      </c>
      <c r="I26" s="17">
        <v>2417813.74</v>
      </c>
      <c r="J26" s="17">
        <v>1111521.2</v>
      </c>
      <c r="K26" s="17">
        <v>0</v>
      </c>
      <c r="L26" s="17">
        <v>0</v>
      </c>
    </row>
    <row r="27" spans="1:12" s="9" customFormat="1" ht="15.75" customHeight="1">
      <c r="A27" s="10" t="s">
        <v>49</v>
      </c>
      <c r="B27" s="28" t="s">
        <v>50</v>
      </c>
      <c r="C27" s="28"/>
      <c r="D27" s="28"/>
      <c r="E27" s="11">
        <f>E23-E24+E26</f>
        <v>562982.3099999998</v>
      </c>
      <c r="F27" s="11">
        <f>F23-F24+F26</f>
        <v>1148081.8600000015</v>
      </c>
      <c r="G27" s="11"/>
      <c r="H27" s="11">
        <f>H23-H24+H26</f>
        <v>164622.66999999946</v>
      </c>
      <c r="I27" s="11">
        <f>I23-I24+I26</f>
        <v>0</v>
      </c>
      <c r="J27" s="11">
        <f>J23-J24+J26</f>
        <v>0</v>
      </c>
      <c r="K27" s="11">
        <v>0</v>
      </c>
      <c r="L27" s="11">
        <f>L23-L24+L26</f>
        <v>0</v>
      </c>
    </row>
    <row r="28" spans="1:15" ht="15.75" customHeight="1">
      <c r="A28" s="16" t="s">
        <v>51</v>
      </c>
      <c r="B28" s="30" t="s">
        <v>52</v>
      </c>
      <c r="C28" s="30"/>
      <c r="D28" s="30"/>
      <c r="E28" s="17">
        <v>658675</v>
      </c>
      <c r="F28" s="17">
        <v>421055</v>
      </c>
      <c r="G28" s="17"/>
      <c r="H28" s="17">
        <v>736273</v>
      </c>
      <c r="I28" s="17">
        <v>2552998.4</v>
      </c>
      <c r="J28" s="17">
        <v>2292875.4</v>
      </c>
      <c r="K28" s="17">
        <v>509873</v>
      </c>
      <c r="L28" s="17">
        <v>0</v>
      </c>
      <c r="O28" s="9"/>
    </row>
    <row r="29" spans="1:12" ht="24.75" customHeight="1">
      <c r="A29" s="12" t="s">
        <v>12</v>
      </c>
      <c r="B29" s="13"/>
      <c r="C29" s="34" t="s">
        <v>53</v>
      </c>
      <c r="D29" s="34"/>
      <c r="E29" s="14">
        <v>0</v>
      </c>
      <c r="F29" s="14">
        <v>0</v>
      </c>
      <c r="G29" s="14"/>
      <c r="H29" s="14">
        <v>552822</v>
      </c>
      <c r="I29" s="14">
        <v>595645.15</v>
      </c>
      <c r="J29" s="14">
        <v>0</v>
      </c>
      <c r="K29" s="14">
        <v>0</v>
      </c>
      <c r="L29" s="14">
        <v>0</v>
      </c>
    </row>
    <row r="30" spans="1:12" ht="22.5" customHeight="1">
      <c r="A30" s="12" t="s">
        <v>14</v>
      </c>
      <c r="B30" s="13"/>
      <c r="C30" s="34" t="s">
        <v>54</v>
      </c>
      <c r="D30" s="34"/>
      <c r="E30" s="14">
        <v>0</v>
      </c>
      <c r="F30" s="14">
        <v>0</v>
      </c>
      <c r="G30" s="14"/>
      <c r="H30" s="14">
        <v>0</v>
      </c>
      <c r="I30" s="14">
        <v>552822</v>
      </c>
      <c r="J30" s="14">
        <v>595645.15</v>
      </c>
      <c r="K30" s="14">
        <v>0</v>
      </c>
      <c r="L30" s="14">
        <v>0</v>
      </c>
    </row>
    <row r="31" spans="1:12" ht="36" customHeight="1">
      <c r="A31" s="16" t="s">
        <v>55</v>
      </c>
      <c r="B31" s="30" t="s">
        <v>56</v>
      </c>
      <c r="C31" s="30"/>
      <c r="D31" s="30"/>
      <c r="E31" s="17">
        <v>0</v>
      </c>
      <c r="F31" s="17">
        <v>0</v>
      </c>
      <c r="G31" s="17"/>
      <c r="H31" s="17">
        <v>0</v>
      </c>
      <c r="I31" s="17">
        <v>0</v>
      </c>
      <c r="J31" s="17">
        <v>0</v>
      </c>
      <c r="K31" s="17">
        <v>0</v>
      </c>
      <c r="L31" s="17">
        <v>0</v>
      </c>
    </row>
    <row r="32" spans="1:12" ht="19.5" customHeight="1">
      <c r="A32" s="16" t="s">
        <v>57</v>
      </c>
      <c r="B32" s="30" t="s">
        <v>58</v>
      </c>
      <c r="C32" s="30"/>
      <c r="D32" s="30"/>
      <c r="E32" s="20">
        <f aca="true" t="shared" si="0" ref="E32:L32">+(E19+E11)/E4</f>
        <v>0.030379921090926593</v>
      </c>
      <c r="F32" s="20">
        <f t="shared" si="0"/>
        <v>0.026069062120476955</v>
      </c>
      <c r="G32" s="20" t="e">
        <f t="shared" si="0"/>
        <v>#DIV/0!</v>
      </c>
      <c r="H32" s="20">
        <f t="shared" si="0"/>
        <v>0.02204455790417823</v>
      </c>
      <c r="I32" s="20">
        <f t="shared" si="0"/>
        <v>0.05485505693534142</v>
      </c>
      <c r="J32" s="20">
        <f t="shared" si="0"/>
        <v>0.12301951423520652</v>
      </c>
      <c r="K32" s="20">
        <f t="shared" si="0"/>
        <v>0.13974387556447448</v>
      </c>
      <c r="L32" s="20">
        <f t="shared" si="0"/>
        <v>0.040476150885941975</v>
      </c>
    </row>
    <row r="33" spans="1:12" s="22" customFormat="1" ht="21" customHeight="1">
      <c r="A33" s="10" t="s">
        <v>12</v>
      </c>
      <c r="B33" s="35" t="s">
        <v>59</v>
      </c>
      <c r="C33" s="35"/>
      <c r="D33" s="35"/>
      <c r="E33" s="21">
        <v>0</v>
      </c>
      <c r="F33" s="21">
        <v>0</v>
      </c>
      <c r="G33" s="21"/>
      <c r="H33" s="21">
        <v>0</v>
      </c>
      <c r="I33" s="21">
        <v>0.128</v>
      </c>
      <c r="J33" s="21">
        <v>0.0862</v>
      </c>
      <c r="K33" s="21">
        <v>0.1138</v>
      </c>
      <c r="L33" s="21">
        <v>0.1673</v>
      </c>
    </row>
    <row r="34" spans="1:12" s="9" customFormat="1" ht="24" customHeight="1">
      <c r="A34" s="10" t="s">
        <v>60</v>
      </c>
      <c r="B34" s="35" t="s">
        <v>61</v>
      </c>
      <c r="C34" s="35"/>
      <c r="D34" s="35"/>
      <c r="E34" s="23" t="s">
        <v>62</v>
      </c>
      <c r="F34" s="23" t="s">
        <v>62</v>
      </c>
      <c r="G34" s="23"/>
      <c r="H34" s="23" t="s">
        <v>62</v>
      </c>
      <c r="I34" s="23" t="s">
        <v>62</v>
      </c>
      <c r="J34" s="23" t="s">
        <v>63</v>
      </c>
      <c r="K34" s="23" t="s">
        <v>63</v>
      </c>
      <c r="L34" s="23" t="s">
        <v>62</v>
      </c>
    </row>
    <row r="35" spans="1:12" ht="27" customHeight="1">
      <c r="A35" s="16" t="s">
        <v>64</v>
      </c>
      <c r="B35" s="30" t="s">
        <v>65</v>
      </c>
      <c r="C35" s="30"/>
      <c r="D35" s="30"/>
      <c r="E35" s="20">
        <f>+(E19+E11-E12-E30)/E4</f>
        <v>0.030379921090926593</v>
      </c>
      <c r="F35" s="20">
        <f>+(F19+F11-F12-F30)/F4</f>
        <v>0.026069062120476955</v>
      </c>
      <c r="G35" s="20"/>
      <c r="H35" s="20">
        <f>+(H19+H11-H12-H30)/H4</f>
        <v>0.02204455790417823</v>
      </c>
      <c r="I35" s="20">
        <f>+(I19+I11-I12-I30)/I4</f>
        <v>0.007907724028752665</v>
      </c>
      <c r="J35" s="20">
        <f>+(J19+J11-J12-J30)/J4</f>
        <v>0.07356366173731484</v>
      </c>
      <c r="K35" s="20">
        <f>+(K19+K11-K12-K30)/K4</f>
        <v>0.13974387556447448</v>
      </c>
      <c r="L35" s="20">
        <f>+(L19+L11-L12-L30)/L4</f>
        <v>0.040476150885941975</v>
      </c>
    </row>
    <row r="36" spans="1:12" ht="21" customHeight="1">
      <c r="A36" s="16" t="s">
        <v>66</v>
      </c>
      <c r="B36" s="30" t="s">
        <v>67</v>
      </c>
      <c r="C36" s="30"/>
      <c r="D36" s="30"/>
      <c r="E36" s="20">
        <f>+(E28-E29)/E4</f>
        <v>0.06288013148053871</v>
      </c>
      <c r="F36" s="20">
        <f>+(F28-F29)/F4</f>
        <v>0.04219251831388826</v>
      </c>
      <c r="G36" s="20"/>
      <c r="H36" s="20">
        <f>+(H28-H29)/H4</f>
        <v>0.015755996504618435</v>
      </c>
      <c r="I36" s="20">
        <f>+(I28-I29)/I4</f>
        <v>0.16622441697968504</v>
      </c>
      <c r="J36" s="20">
        <f>+(J28-J29)/J4</f>
        <v>0.19037527222112763</v>
      </c>
      <c r="K36" s="20">
        <f>+(K28-K29)/K4</f>
        <v>0.03763948163282059</v>
      </c>
      <c r="L36" s="20">
        <f>+(L28-L29)/L4</f>
        <v>0</v>
      </c>
    </row>
    <row r="37" spans="1:12" s="25" customFormat="1" ht="15.75" customHeight="1">
      <c r="A37" s="24" t="s">
        <v>68</v>
      </c>
      <c r="B37" s="30" t="s">
        <v>69</v>
      </c>
      <c r="C37" s="30"/>
      <c r="D37" s="30"/>
      <c r="E37" s="17">
        <f>+E8+E21</f>
        <v>8735213.64</v>
      </c>
      <c r="F37" s="17">
        <f>+F8+F21</f>
        <v>8561053.01</v>
      </c>
      <c r="G37" s="17"/>
      <c r="H37" s="17">
        <f>+H8+H21</f>
        <v>9426363.36</v>
      </c>
      <c r="I37" s="17">
        <f>+I8+I21</f>
        <v>9955641.92</v>
      </c>
      <c r="J37" s="17">
        <f>+J8+J21</f>
        <v>8611854</v>
      </c>
      <c r="K37" s="17">
        <f>+K8+K21</f>
        <v>8805730</v>
      </c>
      <c r="L37" s="17">
        <f>+L8+L21</f>
        <v>8950000</v>
      </c>
    </row>
    <row r="38" spans="1:12" s="25" customFormat="1" ht="15.75" customHeight="1">
      <c r="A38" s="24" t="s">
        <v>70</v>
      </c>
      <c r="B38" s="30" t="s">
        <v>71</v>
      </c>
      <c r="C38" s="30"/>
      <c r="D38" s="30"/>
      <c r="E38" s="17">
        <f>+E24+E37</f>
        <v>9916093.110000001</v>
      </c>
      <c r="F38" s="17">
        <f>+F24+F37</f>
        <v>9156656.98</v>
      </c>
      <c r="G38" s="17"/>
      <c r="H38" s="17">
        <f>+H24+H37</f>
        <v>12920533.07</v>
      </c>
      <c r="I38" s="17">
        <f>+I24+I37</f>
        <v>13799500.92</v>
      </c>
      <c r="J38" s="17">
        <f>+J24+J37</f>
        <v>11783854</v>
      </c>
      <c r="K38" s="17">
        <f>+K24+K37</f>
        <v>11763225.6</v>
      </c>
      <c r="L38" s="17">
        <f>+L24+L37</f>
        <v>13322297</v>
      </c>
    </row>
    <row r="39" spans="1:12" s="27" customFormat="1" ht="15.75" customHeight="1">
      <c r="A39" s="26" t="s">
        <v>72</v>
      </c>
      <c r="B39" s="35" t="s">
        <v>73</v>
      </c>
      <c r="C39" s="35"/>
      <c r="D39" s="35"/>
      <c r="E39" s="11">
        <f>+E4-E38</f>
        <v>558996.3099999987</v>
      </c>
      <c r="F39" s="11">
        <f>+F4-F38</f>
        <v>822718.9100000001</v>
      </c>
      <c r="G39" s="11"/>
      <c r="H39" s="11">
        <f>+H4-H38</f>
        <v>-1277283.4700000007</v>
      </c>
      <c r="I39" s="11">
        <f>+I4-I38</f>
        <v>-2024135.5099999998</v>
      </c>
      <c r="J39" s="11">
        <f>+J4-J38</f>
        <v>260123</v>
      </c>
      <c r="K39" s="11">
        <f>+K4-K38</f>
        <v>1783002.4000000004</v>
      </c>
      <c r="L39" s="11">
        <f>+L4-L38</f>
        <v>509873</v>
      </c>
    </row>
    <row r="40" spans="1:12" s="25" customFormat="1" ht="15.75" customHeight="1">
      <c r="A40" s="24" t="s">
        <v>74</v>
      </c>
      <c r="B40" s="30" t="s">
        <v>75</v>
      </c>
      <c r="C40" s="30"/>
      <c r="D40" s="30"/>
      <c r="E40" s="17">
        <f>+E15+E17+E26</f>
        <v>286523</v>
      </c>
      <c r="F40" s="17">
        <f>+F15+F17+F26</f>
        <v>562982.95</v>
      </c>
      <c r="G40" s="17"/>
      <c r="H40" s="17">
        <f>+H15+H17+H26</f>
        <v>1700903.86</v>
      </c>
      <c r="I40" s="17">
        <f>+I15+I17+I26</f>
        <v>2625223.85</v>
      </c>
      <c r="J40" s="17">
        <f>+J15+J17+J26</f>
        <v>1111521.2</v>
      </c>
      <c r="K40" s="17">
        <f>+K15+K17+K26</f>
        <v>0</v>
      </c>
      <c r="L40" s="17">
        <f>+L15+L17+L26</f>
        <v>0</v>
      </c>
    </row>
    <row r="41" spans="1:12" s="25" customFormat="1" ht="15.75" customHeight="1">
      <c r="A41" s="24" t="s">
        <v>76</v>
      </c>
      <c r="B41" s="30" t="s">
        <v>77</v>
      </c>
      <c r="C41" s="30"/>
      <c r="D41" s="30"/>
      <c r="E41" s="17">
        <f>E20+E22</f>
        <v>282537</v>
      </c>
      <c r="F41" s="17">
        <f>F20+F22</f>
        <v>237620</v>
      </c>
      <c r="G41" s="17"/>
      <c r="H41" s="17">
        <f>H20+H22</f>
        <v>258997.72</v>
      </c>
      <c r="I41" s="17">
        <f>I20+I22</f>
        <v>601088.34</v>
      </c>
      <c r="J41" s="17">
        <f>J20+J22</f>
        <v>1371644.2</v>
      </c>
      <c r="K41" s="17">
        <f>K20+K22</f>
        <v>1783002.4</v>
      </c>
      <c r="L41" s="17">
        <f>L20+L22</f>
        <v>509873</v>
      </c>
    </row>
  </sheetData>
  <sheetProtection/>
  <mergeCells count="38">
    <mergeCell ref="B31:D31"/>
    <mergeCell ref="B33:D33"/>
    <mergeCell ref="B34:D34"/>
    <mergeCell ref="B26:D26"/>
    <mergeCell ref="B40:D40"/>
    <mergeCell ref="B41:D41"/>
    <mergeCell ref="B37:D37"/>
    <mergeCell ref="B38:D38"/>
    <mergeCell ref="B39:D39"/>
    <mergeCell ref="B28:D28"/>
    <mergeCell ref="B3:D3"/>
    <mergeCell ref="C9:D9"/>
    <mergeCell ref="A1:L1"/>
    <mergeCell ref="B36:D36"/>
    <mergeCell ref="C29:D29"/>
    <mergeCell ref="B32:D32"/>
    <mergeCell ref="B27:D27"/>
    <mergeCell ref="C25:D25"/>
    <mergeCell ref="B35:D35"/>
    <mergeCell ref="C30:D30"/>
    <mergeCell ref="C11:D11"/>
    <mergeCell ref="C13:D13"/>
    <mergeCell ref="B15:D15"/>
    <mergeCell ref="B4:D4"/>
    <mergeCell ref="C5:D5"/>
    <mergeCell ref="C6:D6"/>
    <mergeCell ref="B8:D8"/>
    <mergeCell ref="B14:D14"/>
    <mergeCell ref="C10:D10"/>
    <mergeCell ref="B23:D23"/>
    <mergeCell ref="B24:D24"/>
    <mergeCell ref="B17:D17"/>
    <mergeCell ref="B18:D18"/>
    <mergeCell ref="B19:D19"/>
    <mergeCell ref="C16:D16"/>
    <mergeCell ref="C21:D21"/>
    <mergeCell ref="B22:D22"/>
    <mergeCell ref="C20:D20"/>
  </mergeCells>
  <printOptions/>
  <pageMargins left="0.31496062992125984" right="0.31496062992125984" top="0.984251968503937" bottom="0.3937007874015748" header="0.15748031496062992" footer="0.31496062992125984"/>
  <pageSetup horizontalDpi="300" verticalDpi="300" orientation="landscape" paperSize="9" scale="95" r:id="rId1"/>
  <headerFooter alignWithMargins="0">
    <oddHeader>&amp;R&amp;"Times New Roman,Normalny"&amp;9Załącznik nr 1
do uchwały nr X/80/2011 Rady Gminy 
z dnia  28.12.2011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2011-12-15T06:57:58Z</cp:lastPrinted>
  <dcterms:created xsi:type="dcterms:W3CDTF">2011-12-08T08:25:42Z</dcterms:created>
  <dcterms:modified xsi:type="dcterms:W3CDTF">2011-12-27T11:38:50Z</dcterms:modified>
  <cp:category/>
  <cp:version/>
  <cp:contentType/>
  <cp:contentStatus/>
</cp:coreProperties>
</file>