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a 1" sheetId="1" r:id="rId1"/>
  </sheets>
  <definedNames/>
  <calcPr fullCalcOnLoad="1"/>
</workbook>
</file>

<file path=xl/sharedStrings.xml><?xml version="1.0" encoding="utf-8"?>
<sst xmlns="http://schemas.openxmlformats.org/spreadsheetml/2006/main" count="285" uniqueCount="180">
  <si>
    <t>Tabela nr 1</t>
  </si>
  <si>
    <t xml:space="preserve">DOCHODY BUDŻETU GMINY </t>
  </si>
  <si>
    <t xml:space="preserve">Dział </t>
  </si>
  <si>
    <t>Rozdz.</t>
  </si>
  <si>
    <t xml:space="preserve">§ </t>
  </si>
  <si>
    <t>Źródło dochodu</t>
  </si>
  <si>
    <t>% wyk. planu</t>
  </si>
  <si>
    <t>DOCHODY BIEŻĄCE</t>
  </si>
  <si>
    <t>010</t>
  </si>
  <si>
    <t>ROLNICTWO I ŁOWIECTWO</t>
  </si>
  <si>
    <t>01010</t>
  </si>
  <si>
    <t>Infratrsuktura wodociagowa i sanitacyjna wsi</t>
  </si>
  <si>
    <t>0920</t>
  </si>
  <si>
    <t>Pozostałe odsetki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</si>
  <si>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</si>
  <si>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</si>
  <si>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</si>
  <si>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chrakterze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</si>
  <si>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</si>
  <si>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</si>
  <si>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</si>
  <si>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</si>
  <si>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40002</t>
  </si>
  <si>
    <t>Dostarczanie wody</t>
  </si>
  <si>
    <t>0690</t>
  </si>
  <si>
    <t>Wpływy z różnych opłat</t>
  </si>
  <si>
    <t>0830</t>
  </si>
  <si>
    <t>Wpływy z usług</t>
  </si>
  <si>
    <t>0970</t>
  </si>
  <si>
    <t>Wpływy z różnych dochodów</t>
  </si>
  <si>
    <t>600</t>
  </si>
  <si>
    <t>TRANSPORT I ŁĄCZNOŚĆ</t>
  </si>
  <si>
    <t>60095</t>
  </si>
  <si>
    <t>0960</t>
  </si>
  <si>
    <t>Otrzymane spadki, zapisy i darowizny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</si>
  <si>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</si>
  <si>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</si>
  <si>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</si>
  <si>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</si>
  <si>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</si>
  <si>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</si>
  <si>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</si>
  <si>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</si>
  <si>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</si>
  <si>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</si>
  <si>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</si>
  <si>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rzadowej oraz innych zadań zleconych ustawami</t>
  </si>
  <si>
    <t>75023</t>
  </si>
  <si>
    <t>Urzędy gmin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</si>
  <si>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</si>
  <si>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</si>
  <si>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</si>
  <si>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</si>
  <si>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</si>
  <si>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</si>
  <si>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</si>
  <si>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</si>
  <si>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</si>
  <si>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</si>
  <si>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</si>
  <si>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</si>
  <si>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</si>
  <si>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</si>
  <si>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</si>
  <si>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</si>
  <si>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</si>
  <si>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</si>
  <si>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</si>
  <si>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</si>
  <si>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</si>
  <si>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</si>
  <si>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</si>
  <si>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</si>
  <si>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</si>
  <si>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</si>
  <si>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</si>
  <si>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</si>
  <si>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</si>
  <si>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</si>
  <si>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</si>
  <si>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</si>
  <si>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</si>
  <si>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</si>
  <si>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</si>
  <si>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</si>
  <si>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</si>
  <si>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yerytorialnego na podstawie ustaw</t>
  </si>
  <si>
    <t>0410</t>
  </si>
  <si>
    <t>Wpływy z opłaty skarbowej</t>
  </si>
  <si>
    <t>0490</t>
  </si>
  <si>
    <t>Wpływy z innych lokalnych opłat pobieranych przez j.s.t. na podstawie odrębnych ustaw</t>
  </si>
  <si>
    <t>75621</t>
  </si>
  <si>
    <t>Udziały gmin w podatkach stanowiącuch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</si>
  <si>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</si>
  <si>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</si>
  <si>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</si>
  <si>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</si>
  <si>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</si>
  <si>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</si>
  <si>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</si>
  <si>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</si>
  <si>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</si>
  <si>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</si>
  <si>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</si>
  <si>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</si>
  <si>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</si>
  <si>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</si>
  <si>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</si>
  <si>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</si>
  <si>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</si>
  <si>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</si>
  <si>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80110</t>
  </si>
  <si>
    <t>Gimnazja</t>
  </si>
  <si>
    <t>851</t>
  </si>
  <si>
    <t>OCHRONA ZDROWIA</t>
  </si>
  <si>
    <t>85154</t>
  </si>
  <si>
    <t>Przeciwdziałanie alkoholizmowi</t>
  </si>
  <si>
    <t>0480</t>
  </si>
  <si>
    <t>Wpływy z opłat za wydawanie zezwoleń na sprzedaż alkoholu</t>
  </si>
  <si>
    <t>85195</t>
  </si>
  <si>
    <t>852</t>
  </si>
  <si>
    <t>POMOC SPOŁECZNA</t>
  </si>
  <si>
    <t>85212</t>
  </si>
  <si>
    <t>Świadczenia rodzinne, świadczenie z funduszu alimentacyjnego oraz składki na ubezpieczenia emerytalne i rentowe z ubezpieczenia społeczego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</si>
  <si>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</si>
  <si>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</si>
  <si>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</si>
  <si>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</si>
  <si>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</si>
  <si>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</si>
  <si>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</si>
  <si>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</si>
  <si>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</si>
  <si>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</si>
  <si>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</si>
  <si>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2007</t>
  </si>
  <si>
    <t>Dotacje rozwojowe oraz środki na finansowanie Wspólnej Polityki Rolnej</t>
  </si>
  <si>
    <t>2009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</si>
  <si>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</si>
  <si>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</si>
  <si>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</si>
  <si>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</si>
  <si>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</si>
  <si>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</si>
  <si>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</si>
  <si>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</si>
  <si>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90019</t>
  </si>
  <si>
    <t>Wpływy i wydatki związane z gromadzeniem środków z opłat i kar za korzystanie ze środowiska</t>
  </si>
  <si>
    <t>RAZEM DOCHODY BIEŻĄCE</t>
  </si>
  <si>
    <t>DOCHODY MAJĄTKOWE</t>
  </si>
  <si>
    <t>6290</t>
  </si>
  <si>
    <t>Środki na dofinansowanie własnych inwestycji gmin (związków gmin), powiatów (związków powiatów), samorządów województw, pozyskane z innych źródeł</t>
  </si>
  <si>
    <t>TRANSPORT I ŁACZNOŚĆ</t>
  </si>
  <si>
    <t>60052</t>
  </si>
  <si>
    <t>Zadania w zakresie telekomunikacji</t>
  </si>
  <si>
    <t>0870</t>
  </si>
  <si>
    <t>Wpływy ze sprzedaży składników majątkowych</t>
  </si>
  <si>
    <t>6299</t>
  </si>
  <si>
    <t>RAZEM DOCHODY MAJĄTKOWE</t>
  </si>
  <si>
    <t>OGÓŁEM DOCHODY</t>
  </si>
  <si>
    <t>60016</t>
  </si>
  <si>
    <t>6307</t>
  </si>
  <si>
    <t>Drogi publiczne gminne</t>
  </si>
  <si>
    <t>Wpływy z tytułu pomocy finansowej udzielanej mięzy jednostkami samorządu terytorialnego na dofinansowanie  własnych zadań inwestycyjnych i zakupów inwestycyjnych</t>
  </si>
  <si>
    <t>0760</t>
  </si>
  <si>
    <t>Wpływy z tytułu przekształcenia prawa użytkowania wieczystego przysługującego osobom fizycznym w prawo własności</t>
  </si>
  <si>
    <t>75412</t>
  </si>
  <si>
    <t>Ochotnicze straże pożarne</t>
  </si>
  <si>
    <t>Otrzymane spadki, zapisy i darowizny w postaci pieniężnej</t>
  </si>
  <si>
    <t>90095</t>
  </si>
  <si>
    <t>2460</t>
  </si>
  <si>
    <t>Środki otrzymane od pozostałych jednostek zaliczanych do sektora finansów publicznych na realizację  zadań bieżących  jednostek zaliczanych  do sektora finansów publicznych</t>
  </si>
  <si>
    <t>925</t>
  </si>
  <si>
    <t>OGRODY BOTANICZNE I ZOOLOGICZNE ORAZ NATURALNE OBSZARY I OBIEKTY CHRONIONEJ PRZYRODY</t>
  </si>
  <si>
    <t>92595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</si>
  <si>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</si>
  <si>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</si>
  <si>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na dzień 30 czerwca  2013 r.</t>
  </si>
  <si>
    <t>Plan po zmianach          na 2013 r.</t>
  </si>
  <si>
    <t>Wykonanie   na dzień 30.06.2013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</si>
</sst>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11" xfId="52" applyFont="1" applyFill="1" applyBorder="1" applyAlignment="1">
      <alignment vertical="center"/>
      <protection/>
    </xf>
    <xf numFmtId="4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3" borderId="0" xfId="52" applyFont="1" applyFill="1" applyBorder="1" applyAlignment="1">
      <alignment vertical="center"/>
      <protection/>
    </xf>
    <xf numFmtId="4" fontId="5" fillId="0" borderId="13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2" fontId="5" fillId="0" borderId="19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2" fontId="5" fillId="0" borderId="2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49" fontId="5" fillId="0" borderId="25" xfId="0" applyNumberFormat="1" applyFont="1" applyBorder="1" applyAlignment="1">
      <alignment vertical="center" wrapText="1"/>
    </xf>
    <xf numFmtId="49" fontId="5" fillId="0" borderId="22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5" fillId="0" borderId="19" xfId="53" applyFont="1" applyBorder="1" applyAlignment="1">
      <alignment vertical="top" wrapText="1"/>
      <protection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" fillId="0" borderId="14" xfId="53" applyFont="1" applyBorder="1" applyAlignment="1">
      <alignment vertical="top" wrapText="1"/>
      <protection/>
    </xf>
    <xf numFmtId="0" fontId="5" fillId="0" borderId="13" xfId="53" applyFont="1" applyBorder="1" applyAlignment="1">
      <alignment vertical="top" wrapText="1"/>
      <protection/>
    </xf>
    <xf numFmtId="0" fontId="5" fillId="33" borderId="13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9" xfId="52" applyFont="1" applyFill="1" applyBorder="1" applyAlignment="1">
      <alignment vertical="center"/>
      <protection/>
    </xf>
    <xf numFmtId="49" fontId="5" fillId="0" borderId="12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Tabela 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1"/>
  <sheetViews>
    <sheetView tabSelected="1" zoomScalePageLayoutView="0" workbookViewId="0" topLeftCell="A121">
      <selection activeCell="D121" sqref="D121"/>
    </sheetView>
  </sheetViews>
  <sheetFormatPr defaultColWidth="9.140625" defaultRowHeight="12.75"/>
  <cols>
    <col min="1" max="1" width="6.00390625" style="1" customWidth="1"/>
    <col min="2" max="2" width="7.28125" style="1" customWidth="1"/>
    <col min="3" max="3" width="5.7109375" style="1" customWidth="1"/>
    <col min="4" max="4" width="42.8515625" style="2" customWidth="1"/>
    <col min="5" max="5" width="15.140625" style="0" customWidth="1"/>
    <col min="6" max="6" width="13.8515625" style="0" customWidth="1"/>
    <col min="7" max="7" width="8.8515625" style="0" customWidth="1"/>
  </cols>
  <sheetData>
    <row r="2" spans="6:7" ht="18" customHeight="1">
      <c r="F2" s="90" t="s">
        <v>0</v>
      </c>
      <c r="G2" s="90"/>
    </row>
    <row r="3" spans="1:7" s="3" customFormat="1" ht="25.5" customHeight="1">
      <c r="A3" s="89" t="s">
        <v>1</v>
      </c>
      <c r="B3" s="89"/>
      <c r="C3" s="89"/>
      <c r="D3" s="89"/>
      <c r="E3" s="89"/>
      <c r="F3" s="89"/>
      <c r="G3" s="89"/>
    </row>
    <row r="4" spans="1:7" s="3" customFormat="1" ht="18" customHeight="1">
      <c r="A4" s="89" t="s">
        <v>177</v>
      </c>
      <c r="B4" s="89"/>
      <c r="C4" s="89"/>
      <c r="D4" s="89"/>
      <c r="E4" s="89"/>
      <c r="F4" s="89"/>
      <c r="G4" s="89"/>
    </row>
    <row r="5" spans="1:4" s="6" customFormat="1" ht="17.25" customHeight="1">
      <c r="A5" s="4"/>
      <c r="B5" s="4"/>
      <c r="C5" s="4"/>
      <c r="D5" s="5"/>
    </row>
    <row r="6" spans="1:7" s="9" customFormat="1" ht="44.25" customHeight="1">
      <c r="A6" s="7" t="s">
        <v>2</v>
      </c>
      <c r="B6" s="7" t="s">
        <v>3</v>
      </c>
      <c r="C6" s="7" t="s">
        <v>4</v>
      </c>
      <c r="D6" s="7" t="s">
        <v>5</v>
      </c>
      <c r="E6" s="8" t="s">
        <v>178</v>
      </c>
      <c r="F6" s="8" t="s">
        <v>179</v>
      </c>
      <c r="G6" s="8" t="s">
        <v>6</v>
      </c>
    </row>
    <row r="7" spans="1:7" s="9" customFormat="1" ht="16.5" customHeight="1">
      <c r="A7" s="88" t="s">
        <v>7</v>
      </c>
      <c r="B7" s="88"/>
      <c r="C7" s="88"/>
      <c r="D7" s="88"/>
      <c r="E7" s="88"/>
      <c r="F7" s="88"/>
      <c r="G7" s="88"/>
    </row>
    <row r="8" spans="1:7" s="13" customFormat="1" ht="26.25" customHeight="1">
      <c r="A8" s="7" t="s">
        <v>8</v>
      </c>
      <c r="B8" s="7"/>
      <c r="C8" s="7"/>
      <c r="D8" s="10" t="s">
        <v>9</v>
      </c>
      <c r="E8" s="11">
        <f>+E9+E11</f>
        <v>322145.61</v>
      </c>
      <c r="F8" s="11">
        <f>+F9+F11</f>
        <v>323557.76999999996</v>
      </c>
      <c r="G8" s="12">
        <f>F8/E8*100</f>
        <v>100.43836077728949</v>
      </c>
    </row>
    <row r="9" spans="1:7" s="19" customFormat="1" ht="26.25" customHeight="1">
      <c r="A9" s="14"/>
      <c r="B9" s="14" t="s">
        <v>10</v>
      </c>
      <c r="C9" s="15"/>
      <c r="D9" s="16" t="s">
        <v>11</v>
      </c>
      <c r="E9" s="17">
        <f>E10</f>
        <v>800</v>
      </c>
      <c r="F9" s="17">
        <f>F10</f>
        <v>300</v>
      </c>
      <c r="G9" s="18">
        <v>0</v>
      </c>
    </row>
    <row r="10" spans="1:7" s="19" customFormat="1" ht="26.25" customHeight="1">
      <c r="A10" s="15"/>
      <c r="B10" s="20"/>
      <c r="C10" s="15" t="s">
        <v>12</v>
      </c>
      <c r="D10" s="21" t="s">
        <v>13</v>
      </c>
      <c r="E10" s="22">
        <v>800</v>
      </c>
      <c r="F10" s="17">
        <v>300</v>
      </c>
      <c r="G10" s="18">
        <v>0</v>
      </c>
    </row>
    <row r="11" spans="1:7" s="19" customFormat="1" ht="30.75" customHeight="1">
      <c r="A11" s="14"/>
      <c r="B11" s="15" t="s">
        <v>14</v>
      </c>
      <c r="C11" s="15"/>
      <c r="D11" s="23" t="s">
        <v>15</v>
      </c>
      <c r="E11" s="17">
        <f>E12+E13</f>
        <v>321345.61</v>
      </c>
      <c r="F11" s="17">
        <f>F12+F13</f>
        <v>323257.76999999996</v>
      </c>
      <c r="G11" s="18">
        <f aca="true" t="shared" si="0" ref="G11:G18">F11/E11*100</f>
        <v>100.5950478053831</v>
      </c>
    </row>
    <row r="12" spans="1:7" s="19" customFormat="1" ht="82.5" customHeight="1">
      <c r="A12" s="15"/>
      <c r="B12" s="15"/>
      <c r="C12" s="15" t="s">
        <v>16</v>
      </c>
      <c r="D12" s="21" t="s">
        <v>17</v>
      </c>
      <c r="E12" s="17">
        <v>2000</v>
      </c>
      <c r="F12" s="17">
        <v>3912.16</v>
      </c>
      <c r="G12" s="24">
        <f t="shared" si="0"/>
        <v>195.60799999999998</v>
      </c>
    </row>
    <row r="13" spans="1:7" s="19" customFormat="1" ht="64.5" customHeight="1">
      <c r="A13" s="25"/>
      <c r="B13" s="26"/>
      <c r="C13" s="26" t="s">
        <v>18</v>
      </c>
      <c r="D13" s="23" t="s">
        <v>19</v>
      </c>
      <c r="E13" s="27">
        <v>319345.61</v>
      </c>
      <c r="F13" s="27">
        <v>319345.61</v>
      </c>
      <c r="G13" s="18">
        <f t="shared" si="0"/>
        <v>100</v>
      </c>
    </row>
    <row r="14" spans="1:7" s="29" customFormat="1" ht="46.5" customHeight="1">
      <c r="A14" s="7" t="s">
        <v>20</v>
      </c>
      <c r="B14" s="7"/>
      <c r="C14" s="7"/>
      <c r="D14" s="28" t="s">
        <v>21</v>
      </c>
      <c r="E14" s="11">
        <f>E15</f>
        <v>232800</v>
      </c>
      <c r="F14" s="11">
        <f>SUM(F16:F19)</f>
        <v>113016.14</v>
      </c>
      <c r="G14" s="12">
        <f t="shared" si="0"/>
        <v>48.54645189003436</v>
      </c>
    </row>
    <row r="15" spans="1:7" s="33" customFormat="1" ht="27" customHeight="1">
      <c r="A15" s="30"/>
      <c r="B15" s="30" t="s">
        <v>22</v>
      </c>
      <c r="C15" s="14"/>
      <c r="D15" s="31" t="s">
        <v>23</v>
      </c>
      <c r="E15" s="22">
        <f>E16+E17+E18+E19</f>
        <v>232800</v>
      </c>
      <c r="F15" s="22">
        <f>F16+F17+F18+F19</f>
        <v>113016.14</v>
      </c>
      <c r="G15" s="32">
        <f t="shared" si="0"/>
        <v>48.54645189003436</v>
      </c>
    </row>
    <row r="16" spans="1:7" s="33" customFormat="1" ht="21.75" customHeight="1">
      <c r="A16" s="15"/>
      <c r="B16" s="15"/>
      <c r="C16" s="15" t="s">
        <v>24</v>
      </c>
      <c r="D16" s="21" t="s">
        <v>25</v>
      </c>
      <c r="E16" s="17">
        <v>300</v>
      </c>
      <c r="F16" s="17">
        <v>223.5</v>
      </c>
      <c r="G16" s="34">
        <f t="shared" si="0"/>
        <v>74.5</v>
      </c>
    </row>
    <row r="17" spans="1:7" s="33" customFormat="1" ht="21.75" customHeight="1">
      <c r="A17" s="15"/>
      <c r="B17" s="15"/>
      <c r="C17" s="15" t="s">
        <v>26</v>
      </c>
      <c r="D17" s="21" t="s">
        <v>27</v>
      </c>
      <c r="E17" s="17">
        <v>230000</v>
      </c>
      <c r="F17" s="17">
        <v>110649.66</v>
      </c>
      <c r="G17" s="18">
        <f t="shared" si="0"/>
        <v>48.108547826086955</v>
      </c>
    </row>
    <row r="18" spans="1:7" s="33" customFormat="1" ht="21.75" customHeight="1">
      <c r="A18" s="14"/>
      <c r="B18" s="14"/>
      <c r="C18" s="14" t="s">
        <v>12</v>
      </c>
      <c r="D18" s="23" t="s">
        <v>13</v>
      </c>
      <c r="E18" s="22">
        <v>2000</v>
      </c>
      <c r="F18" s="22">
        <v>1715.12</v>
      </c>
      <c r="G18" s="18">
        <f t="shared" si="0"/>
        <v>85.756</v>
      </c>
    </row>
    <row r="19" spans="1:7" s="33" customFormat="1" ht="21.75" customHeight="1">
      <c r="A19" s="25"/>
      <c r="B19" s="25"/>
      <c r="C19" s="25" t="s">
        <v>28</v>
      </c>
      <c r="D19" s="35" t="s">
        <v>29</v>
      </c>
      <c r="E19" s="27">
        <v>500</v>
      </c>
      <c r="F19" s="27">
        <v>427.86</v>
      </c>
      <c r="G19" s="36">
        <v>0</v>
      </c>
    </row>
    <row r="20" spans="1:7" s="29" customFormat="1" ht="23.25" customHeight="1">
      <c r="A20" s="37" t="s">
        <v>30</v>
      </c>
      <c r="B20" s="37"/>
      <c r="C20" s="37"/>
      <c r="D20" s="38" t="s">
        <v>31</v>
      </c>
      <c r="E20" s="39">
        <f>E21</f>
        <v>20430</v>
      </c>
      <c r="F20" s="39">
        <f>F21</f>
        <v>20430</v>
      </c>
      <c r="G20" s="12">
        <f aca="true" t="shared" si="1" ref="G20:G32">F20/E20*100</f>
        <v>100</v>
      </c>
    </row>
    <row r="21" spans="1:7" s="33" customFormat="1" ht="21.75" customHeight="1">
      <c r="A21" s="14"/>
      <c r="B21" s="14" t="s">
        <v>32</v>
      </c>
      <c r="C21" s="14"/>
      <c r="D21" s="40" t="s">
        <v>15</v>
      </c>
      <c r="E21" s="41">
        <f>E22</f>
        <v>20430</v>
      </c>
      <c r="F21" s="41">
        <f>F22</f>
        <v>20430</v>
      </c>
      <c r="G21" s="24">
        <f t="shared" si="1"/>
        <v>100</v>
      </c>
    </row>
    <row r="22" spans="1:7" s="33" customFormat="1" ht="21.75" customHeight="1">
      <c r="A22" s="25"/>
      <c r="B22" s="25"/>
      <c r="C22" s="25" t="s">
        <v>33</v>
      </c>
      <c r="D22" s="35" t="s">
        <v>34</v>
      </c>
      <c r="E22" s="42">
        <v>20430</v>
      </c>
      <c r="F22" s="42">
        <v>20430</v>
      </c>
      <c r="G22" s="18">
        <f t="shared" si="1"/>
        <v>100</v>
      </c>
    </row>
    <row r="23" spans="1:7" s="29" customFormat="1" ht="23.25" customHeight="1">
      <c r="A23" s="7" t="s">
        <v>35</v>
      </c>
      <c r="B23" s="7"/>
      <c r="C23" s="7"/>
      <c r="D23" s="43" t="s">
        <v>36</v>
      </c>
      <c r="E23" s="11">
        <f>SUM(E25:E29)</f>
        <v>339308</v>
      </c>
      <c r="F23" s="11">
        <f>SUM(F25:F29)</f>
        <v>204495.14</v>
      </c>
      <c r="G23" s="12">
        <f t="shared" si="1"/>
        <v>60.26829311422072</v>
      </c>
    </row>
    <row r="24" spans="1:7" s="33" customFormat="1" ht="24.75" customHeight="1">
      <c r="A24" s="14"/>
      <c r="B24" s="14" t="s">
        <v>37</v>
      </c>
      <c r="C24" s="14"/>
      <c r="D24" s="44" t="s">
        <v>38</v>
      </c>
      <c r="E24" s="22">
        <f>SUM(E25:E29)</f>
        <v>339308</v>
      </c>
      <c r="F24" s="22">
        <f>SUM(F25:F29)</f>
        <v>204495.14</v>
      </c>
      <c r="G24" s="45">
        <f t="shared" si="1"/>
        <v>60.26829311422072</v>
      </c>
    </row>
    <row r="25" spans="1:7" s="33" customFormat="1" ht="30">
      <c r="A25" s="15"/>
      <c r="B25" s="15"/>
      <c r="C25" s="15" t="s">
        <v>39</v>
      </c>
      <c r="D25" s="21" t="s">
        <v>40</v>
      </c>
      <c r="E25" s="17">
        <v>69808</v>
      </c>
      <c r="F25" s="17">
        <v>70837.75</v>
      </c>
      <c r="G25" s="18">
        <f t="shared" si="1"/>
        <v>101.47511746504698</v>
      </c>
    </row>
    <row r="26" spans="1:7" s="33" customFormat="1" ht="21.75" customHeight="1">
      <c r="A26" s="46"/>
      <c r="B26" s="46"/>
      <c r="C26" s="46" t="s">
        <v>24</v>
      </c>
      <c r="D26" s="47" t="s">
        <v>25</v>
      </c>
      <c r="E26" s="48">
        <v>1500</v>
      </c>
      <c r="F26" s="48">
        <v>33.9</v>
      </c>
      <c r="G26" s="24">
        <f t="shared" si="1"/>
        <v>2.26</v>
      </c>
    </row>
    <row r="27" spans="1:7" s="33" customFormat="1" ht="78" customHeight="1">
      <c r="A27" s="15"/>
      <c r="B27" s="15"/>
      <c r="C27" s="15" t="s">
        <v>16</v>
      </c>
      <c r="D27" s="21" t="s">
        <v>17</v>
      </c>
      <c r="E27" s="17">
        <v>60000</v>
      </c>
      <c r="F27" s="17">
        <v>32208.57</v>
      </c>
      <c r="G27" s="18">
        <f t="shared" si="1"/>
        <v>53.68095</v>
      </c>
    </row>
    <row r="28" spans="1:7" s="33" customFormat="1" ht="21.75" customHeight="1">
      <c r="A28" s="15"/>
      <c r="B28" s="15"/>
      <c r="C28" s="15" t="s">
        <v>12</v>
      </c>
      <c r="D28" s="23" t="s">
        <v>13</v>
      </c>
      <c r="E28" s="17">
        <v>3000</v>
      </c>
      <c r="F28" s="17">
        <v>2904.39</v>
      </c>
      <c r="G28" s="18">
        <f t="shared" si="1"/>
        <v>96.81299999999999</v>
      </c>
    </row>
    <row r="29" spans="1:7" s="33" customFormat="1" ht="21.75" customHeight="1">
      <c r="A29" s="26"/>
      <c r="B29" s="26"/>
      <c r="C29" s="26" t="s">
        <v>28</v>
      </c>
      <c r="D29" s="35" t="s">
        <v>29</v>
      </c>
      <c r="E29" s="42">
        <v>205000</v>
      </c>
      <c r="F29" s="42">
        <v>98510.53</v>
      </c>
      <c r="G29" s="49">
        <f t="shared" si="1"/>
        <v>48.05391707317073</v>
      </c>
    </row>
    <row r="30" spans="1:7" s="29" customFormat="1" ht="24.75" customHeight="1">
      <c r="A30" s="7" t="s">
        <v>41</v>
      </c>
      <c r="B30" s="7"/>
      <c r="C30" s="7"/>
      <c r="D30" s="43" t="s">
        <v>42</v>
      </c>
      <c r="E30" s="11">
        <f>E31+E33</f>
        <v>72822</v>
      </c>
      <c r="F30" s="11">
        <f>F31+F33</f>
        <v>39018.11</v>
      </c>
      <c r="G30" s="12">
        <f t="shared" si="1"/>
        <v>53.580113152618715</v>
      </c>
    </row>
    <row r="31" spans="1:7" s="33" customFormat="1" ht="24.75" customHeight="1">
      <c r="A31" s="14"/>
      <c r="B31" s="14" t="s">
        <v>43</v>
      </c>
      <c r="C31" s="14"/>
      <c r="D31" s="44" t="s">
        <v>44</v>
      </c>
      <c r="E31" s="22">
        <f>E32</f>
        <v>72322</v>
      </c>
      <c r="F31" s="22">
        <f>F32</f>
        <v>38941</v>
      </c>
      <c r="G31" s="45">
        <f t="shared" si="1"/>
        <v>53.843920245568434</v>
      </c>
    </row>
    <row r="32" spans="1:7" s="33" customFormat="1" ht="66" customHeight="1">
      <c r="A32" s="15"/>
      <c r="B32" s="15"/>
      <c r="C32" s="15" t="s">
        <v>18</v>
      </c>
      <c r="D32" s="23" t="s">
        <v>19</v>
      </c>
      <c r="E32" s="17">
        <v>72322</v>
      </c>
      <c r="F32" s="17">
        <v>38941</v>
      </c>
      <c r="G32" s="18">
        <f t="shared" si="1"/>
        <v>53.843920245568434</v>
      </c>
    </row>
    <row r="33" spans="1:7" s="33" customFormat="1" ht="23.25" customHeight="1">
      <c r="A33" s="15"/>
      <c r="B33" s="15" t="s">
        <v>47</v>
      </c>
      <c r="C33" s="15"/>
      <c r="D33" s="21" t="s">
        <v>48</v>
      </c>
      <c r="E33" s="17">
        <f>SUM(E34:E35)</f>
        <v>500</v>
      </c>
      <c r="F33" s="17">
        <f>SUM(F34:F35)</f>
        <v>77.11</v>
      </c>
      <c r="G33" s="18">
        <f aca="true" t="shared" si="2" ref="G33:G61">F33/E33*100</f>
        <v>15.421999999999999</v>
      </c>
    </row>
    <row r="34" spans="1:7" s="33" customFormat="1" ht="23.25" customHeight="1">
      <c r="A34" s="15"/>
      <c r="B34" s="15"/>
      <c r="C34" s="15" t="s">
        <v>26</v>
      </c>
      <c r="D34" s="21" t="s">
        <v>27</v>
      </c>
      <c r="E34" s="17">
        <v>0</v>
      </c>
      <c r="F34" s="17">
        <v>62.18</v>
      </c>
      <c r="G34" s="18">
        <v>0</v>
      </c>
    </row>
    <row r="35" spans="1:7" s="33" customFormat="1" ht="21.75" customHeight="1">
      <c r="A35" s="15"/>
      <c r="B35" s="15"/>
      <c r="C35" s="15" t="s">
        <v>28</v>
      </c>
      <c r="D35" s="50" t="s">
        <v>29</v>
      </c>
      <c r="E35" s="17">
        <v>500</v>
      </c>
      <c r="F35" s="17">
        <v>14.93</v>
      </c>
      <c r="G35" s="18">
        <f t="shared" si="2"/>
        <v>2.986</v>
      </c>
    </row>
    <row r="36" spans="1:7" s="29" customFormat="1" ht="57" customHeight="1">
      <c r="A36" s="7" t="s">
        <v>49</v>
      </c>
      <c r="B36" s="7"/>
      <c r="C36" s="7"/>
      <c r="D36" s="28" t="s">
        <v>50</v>
      </c>
      <c r="E36" s="11">
        <f>E38</f>
        <v>852</v>
      </c>
      <c r="F36" s="11">
        <f>F38</f>
        <v>426</v>
      </c>
      <c r="G36" s="12">
        <f t="shared" si="2"/>
        <v>50</v>
      </c>
    </row>
    <row r="37" spans="1:7" s="33" customFormat="1" ht="34.5" customHeight="1">
      <c r="A37" s="14"/>
      <c r="B37" s="14" t="s">
        <v>51</v>
      </c>
      <c r="C37" s="14"/>
      <c r="D37" s="51" t="s">
        <v>52</v>
      </c>
      <c r="E37" s="22">
        <f>E38</f>
        <v>852</v>
      </c>
      <c r="F37" s="22">
        <f>F38</f>
        <v>426</v>
      </c>
      <c r="G37" s="32">
        <f t="shared" si="2"/>
        <v>50</v>
      </c>
    </row>
    <row r="38" spans="1:7" s="33" customFormat="1" ht="64.5" customHeight="1">
      <c r="A38" s="15"/>
      <c r="B38" s="15"/>
      <c r="C38" s="15" t="s">
        <v>18</v>
      </c>
      <c r="D38" s="21" t="s">
        <v>19</v>
      </c>
      <c r="E38" s="17">
        <v>852</v>
      </c>
      <c r="F38" s="17">
        <v>426</v>
      </c>
      <c r="G38" s="24">
        <f t="shared" si="2"/>
        <v>50</v>
      </c>
    </row>
    <row r="39" spans="1:7" s="29" customFormat="1" ht="35.25" customHeight="1">
      <c r="A39" s="7" t="s">
        <v>53</v>
      </c>
      <c r="B39" s="7"/>
      <c r="C39" s="7"/>
      <c r="D39" s="28" t="s">
        <v>54</v>
      </c>
      <c r="E39" s="11">
        <f>E40</f>
        <v>1500</v>
      </c>
      <c r="F39" s="11">
        <f>F40</f>
        <v>1500</v>
      </c>
      <c r="G39" s="12">
        <f t="shared" si="2"/>
        <v>100</v>
      </c>
    </row>
    <row r="40" spans="1:7" s="33" customFormat="1" ht="27.75" customHeight="1">
      <c r="A40" s="14"/>
      <c r="B40" s="14" t="s">
        <v>55</v>
      </c>
      <c r="C40" s="14"/>
      <c r="D40" s="51" t="s">
        <v>56</v>
      </c>
      <c r="E40" s="22">
        <f>E41</f>
        <v>1500</v>
      </c>
      <c r="F40" s="22">
        <f>F41</f>
        <v>1500</v>
      </c>
      <c r="G40" s="32">
        <f t="shared" si="2"/>
        <v>100</v>
      </c>
    </row>
    <row r="41" spans="1:7" s="33" customFormat="1" ht="63" customHeight="1">
      <c r="A41" s="15"/>
      <c r="B41" s="15"/>
      <c r="C41" s="15" t="s">
        <v>18</v>
      </c>
      <c r="D41" s="21" t="s">
        <v>19</v>
      </c>
      <c r="E41" s="17">
        <v>1500</v>
      </c>
      <c r="F41" s="17">
        <v>1500</v>
      </c>
      <c r="G41" s="24">
        <f t="shared" si="2"/>
        <v>100</v>
      </c>
    </row>
    <row r="42" spans="1:7" s="29" customFormat="1" ht="81.75" customHeight="1">
      <c r="A42" s="7" t="s">
        <v>57</v>
      </c>
      <c r="B42" s="7"/>
      <c r="C42" s="7"/>
      <c r="D42" s="52" t="s">
        <v>58</v>
      </c>
      <c r="E42" s="11">
        <f>E43+E45+E54+E64+E67</f>
        <v>4581257.4</v>
      </c>
      <c r="F42" s="11">
        <f>F43+F45+F54+F64+F67</f>
        <v>2019366.7800000003</v>
      </c>
      <c r="G42" s="12">
        <f t="shared" si="2"/>
        <v>44.07887624912759</v>
      </c>
    </row>
    <row r="43" spans="1:7" s="33" customFormat="1" ht="28.5" customHeight="1">
      <c r="A43" s="30"/>
      <c r="B43" s="30" t="s">
        <v>59</v>
      </c>
      <c r="C43" s="14"/>
      <c r="D43" s="31" t="s">
        <v>60</v>
      </c>
      <c r="E43" s="22">
        <f>E44</f>
        <v>4000</v>
      </c>
      <c r="F43" s="41">
        <f>F44</f>
        <v>674.44</v>
      </c>
      <c r="G43" s="45">
        <f t="shared" si="2"/>
        <v>16.861</v>
      </c>
    </row>
    <row r="44" spans="1:7" s="33" customFormat="1" ht="40.5" customHeight="1">
      <c r="A44" s="15"/>
      <c r="B44" s="15"/>
      <c r="C44" s="15" t="s">
        <v>61</v>
      </c>
      <c r="D44" s="21" t="s">
        <v>62</v>
      </c>
      <c r="E44" s="17">
        <v>4000</v>
      </c>
      <c r="F44" s="17">
        <v>674.44</v>
      </c>
      <c r="G44" s="18">
        <f t="shared" si="2"/>
        <v>16.861</v>
      </c>
    </row>
    <row r="45" spans="1:7" s="33" customFormat="1" ht="66" customHeight="1">
      <c r="A45" s="15"/>
      <c r="B45" s="15" t="s">
        <v>63</v>
      </c>
      <c r="C45" s="15"/>
      <c r="D45" s="21" t="s">
        <v>64</v>
      </c>
      <c r="E45" s="17">
        <f>SUM(E46:E53)</f>
        <v>1687560.4</v>
      </c>
      <c r="F45" s="17">
        <f>SUM(F46:F53)</f>
        <v>734803.4600000001</v>
      </c>
      <c r="G45" s="24">
        <f t="shared" si="2"/>
        <v>43.542350247137826</v>
      </c>
    </row>
    <row r="46" spans="1:7" s="33" customFormat="1" ht="21.75" customHeight="1">
      <c r="A46" s="15"/>
      <c r="B46" s="46"/>
      <c r="C46" s="46" t="s">
        <v>65</v>
      </c>
      <c r="D46" s="23" t="s">
        <v>66</v>
      </c>
      <c r="E46" s="48">
        <v>1504617.4</v>
      </c>
      <c r="F46" s="48">
        <v>658916.06</v>
      </c>
      <c r="G46" s="18">
        <f t="shared" si="2"/>
        <v>43.792931013558665</v>
      </c>
    </row>
    <row r="47" spans="1:7" s="33" customFormat="1" ht="21.75" customHeight="1">
      <c r="A47" s="15"/>
      <c r="B47" s="15"/>
      <c r="C47" s="15" t="s">
        <v>67</v>
      </c>
      <c r="D47" s="21" t="s">
        <v>68</v>
      </c>
      <c r="E47" s="17">
        <v>145000</v>
      </c>
      <c r="F47" s="17">
        <v>48795</v>
      </c>
      <c r="G47" s="34">
        <f t="shared" si="2"/>
        <v>33.65172413793103</v>
      </c>
    </row>
    <row r="48" spans="1:7" s="33" customFormat="1" ht="21.75" customHeight="1">
      <c r="A48" s="15"/>
      <c r="B48" s="15"/>
      <c r="C48" s="15" t="s">
        <v>69</v>
      </c>
      <c r="D48" s="21" t="s">
        <v>70</v>
      </c>
      <c r="E48" s="17">
        <v>3500</v>
      </c>
      <c r="F48" s="17">
        <v>1854</v>
      </c>
      <c r="G48" s="18">
        <f t="shared" si="2"/>
        <v>52.97142857142857</v>
      </c>
    </row>
    <row r="49" spans="1:7" s="33" customFormat="1" ht="21.75" customHeight="1">
      <c r="A49" s="14"/>
      <c r="B49" s="14"/>
      <c r="C49" s="14" t="s">
        <v>71</v>
      </c>
      <c r="D49" s="53" t="s">
        <v>72</v>
      </c>
      <c r="E49" s="22">
        <v>3700</v>
      </c>
      <c r="F49" s="22">
        <v>450</v>
      </c>
      <c r="G49" s="18">
        <f t="shared" si="2"/>
        <v>12.162162162162163</v>
      </c>
    </row>
    <row r="50" spans="1:7" s="33" customFormat="1" ht="21.75" customHeight="1">
      <c r="A50" s="15"/>
      <c r="B50" s="15"/>
      <c r="C50" s="15" t="s">
        <v>73</v>
      </c>
      <c r="D50" s="23" t="s">
        <v>74</v>
      </c>
      <c r="E50" s="17">
        <v>4000</v>
      </c>
      <c r="F50" s="17">
        <v>3617</v>
      </c>
      <c r="G50" s="18">
        <f t="shared" si="2"/>
        <v>90.425</v>
      </c>
    </row>
    <row r="51" spans="1:7" s="33" customFormat="1" ht="21.75" customHeight="1">
      <c r="A51" s="15"/>
      <c r="B51" s="15"/>
      <c r="C51" s="15" t="s">
        <v>24</v>
      </c>
      <c r="D51" s="21" t="s">
        <v>25</v>
      </c>
      <c r="E51" s="17">
        <v>100</v>
      </c>
      <c r="F51" s="17">
        <v>26.4</v>
      </c>
      <c r="G51" s="18">
        <f t="shared" si="2"/>
        <v>26.400000000000002</v>
      </c>
    </row>
    <row r="52" spans="1:7" s="33" customFormat="1" ht="31.5" customHeight="1">
      <c r="A52" s="15"/>
      <c r="B52" s="15"/>
      <c r="C52" s="15" t="s">
        <v>75</v>
      </c>
      <c r="D52" s="21" t="s">
        <v>76</v>
      </c>
      <c r="E52" s="17">
        <v>6000</v>
      </c>
      <c r="F52" s="17">
        <v>502</v>
      </c>
      <c r="G52" s="24">
        <f t="shared" si="2"/>
        <v>8.366666666666667</v>
      </c>
    </row>
    <row r="53" spans="1:7" s="33" customFormat="1" ht="34.5" customHeight="1">
      <c r="A53" s="15"/>
      <c r="B53" s="15"/>
      <c r="C53" s="15" t="s">
        <v>77</v>
      </c>
      <c r="D53" s="21" t="s">
        <v>78</v>
      </c>
      <c r="E53" s="17">
        <v>20643</v>
      </c>
      <c r="F53" s="17">
        <v>20643</v>
      </c>
      <c r="G53" s="18">
        <f t="shared" si="2"/>
        <v>100</v>
      </c>
    </row>
    <row r="54" spans="1:7" s="33" customFormat="1" ht="63.75" customHeight="1">
      <c r="A54" s="15"/>
      <c r="B54" s="15" t="s">
        <v>79</v>
      </c>
      <c r="C54" s="15"/>
      <c r="D54" s="21" t="s">
        <v>80</v>
      </c>
      <c r="E54" s="17">
        <f>SUM(E55:E63)</f>
        <v>1238500</v>
      </c>
      <c r="F54" s="17">
        <f>SUM(F55:F63)</f>
        <v>664924.78</v>
      </c>
      <c r="G54" s="18">
        <f t="shared" si="2"/>
        <v>53.687911182882516</v>
      </c>
    </row>
    <row r="55" spans="1:7" s="33" customFormat="1" ht="21.75" customHeight="1">
      <c r="A55" s="15"/>
      <c r="B55" s="46"/>
      <c r="C55" s="46" t="s">
        <v>65</v>
      </c>
      <c r="D55" s="23" t="s">
        <v>66</v>
      </c>
      <c r="E55" s="48">
        <v>140000</v>
      </c>
      <c r="F55" s="48">
        <v>90566.65</v>
      </c>
      <c r="G55" s="18">
        <f t="shared" si="2"/>
        <v>64.69046428571428</v>
      </c>
    </row>
    <row r="56" spans="1:7" s="33" customFormat="1" ht="21.75" customHeight="1">
      <c r="A56" s="15"/>
      <c r="B56" s="15"/>
      <c r="C56" s="15" t="s">
        <v>67</v>
      </c>
      <c r="D56" s="21" t="s">
        <v>68</v>
      </c>
      <c r="E56" s="17">
        <v>850000</v>
      </c>
      <c r="F56" s="17">
        <v>451429.85</v>
      </c>
      <c r="G56" s="18">
        <f t="shared" si="2"/>
        <v>53.10939411764706</v>
      </c>
    </row>
    <row r="57" spans="1:7" s="33" customFormat="1" ht="21.75" customHeight="1">
      <c r="A57" s="15"/>
      <c r="B57" s="15"/>
      <c r="C57" s="15" t="s">
        <v>69</v>
      </c>
      <c r="D57" s="21" t="s">
        <v>70</v>
      </c>
      <c r="E57" s="17">
        <v>1500</v>
      </c>
      <c r="F57" s="17">
        <v>1025</v>
      </c>
      <c r="G57" s="34">
        <f t="shared" si="2"/>
        <v>68.33333333333333</v>
      </c>
    </row>
    <row r="58" spans="1:7" s="33" customFormat="1" ht="21.75" customHeight="1">
      <c r="A58" s="15"/>
      <c r="B58" s="15"/>
      <c r="C58" s="14" t="s">
        <v>71</v>
      </c>
      <c r="D58" s="53" t="s">
        <v>72</v>
      </c>
      <c r="E58" s="17">
        <v>130000</v>
      </c>
      <c r="F58" s="17">
        <v>85715</v>
      </c>
      <c r="G58" s="18">
        <f t="shared" si="2"/>
        <v>65.93461538461538</v>
      </c>
    </row>
    <row r="59" spans="1:7" s="33" customFormat="1" ht="21.75" customHeight="1">
      <c r="A59" s="15"/>
      <c r="B59" s="15"/>
      <c r="C59" s="15" t="s">
        <v>81</v>
      </c>
      <c r="D59" s="21" t="s">
        <v>82</v>
      </c>
      <c r="E59" s="17">
        <v>10000</v>
      </c>
      <c r="F59" s="17">
        <v>1512</v>
      </c>
      <c r="G59" s="18">
        <f t="shared" si="2"/>
        <v>15.120000000000001</v>
      </c>
    </row>
    <row r="60" spans="1:7" s="33" customFormat="1" ht="21.75" customHeight="1">
      <c r="A60" s="46"/>
      <c r="B60" s="46"/>
      <c r="C60" s="46" t="s">
        <v>83</v>
      </c>
      <c r="D60" s="47" t="s">
        <v>84</v>
      </c>
      <c r="E60" s="48">
        <v>3000</v>
      </c>
      <c r="F60" s="48">
        <v>1820</v>
      </c>
      <c r="G60" s="24">
        <f t="shared" si="2"/>
        <v>60.66666666666667</v>
      </c>
    </row>
    <row r="61" spans="1:7" s="33" customFormat="1" ht="21.75" customHeight="1">
      <c r="A61" s="15"/>
      <c r="B61" s="15"/>
      <c r="C61" s="15" t="s">
        <v>73</v>
      </c>
      <c r="D61" s="23" t="s">
        <v>74</v>
      </c>
      <c r="E61" s="17">
        <v>95000</v>
      </c>
      <c r="F61" s="17">
        <v>25575</v>
      </c>
      <c r="G61" s="18">
        <f t="shared" si="2"/>
        <v>26.921052631578945</v>
      </c>
    </row>
    <row r="62" spans="1:7" s="33" customFormat="1" ht="21.75" customHeight="1">
      <c r="A62" s="15"/>
      <c r="B62" s="15"/>
      <c r="C62" s="15" t="s">
        <v>24</v>
      </c>
      <c r="D62" s="21" t="s">
        <v>25</v>
      </c>
      <c r="E62" s="17">
        <v>1000</v>
      </c>
      <c r="F62" s="17">
        <v>932.8</v>
      </c>
      <c r="G62" s="18">
        <f>F62/E62*100</f>
        <v>93.28</v>
      </c>
    </row>
    <row r="63" spans="1:7" s="33" customFormat="1" ht="30" customHeight="1">
      <c r="A63" s="15"/>
      <c r="B63" s="15"/>
      <c r="C63" s="15" t="s">
        <v>75</v>
      </c>
      <c r="D63" s="21" t="s">
        <v>76</v>
      </c>
      <c r="E63" s="17">
        <v>8000</v>
      </c>
      <c r="F63" s="17">
        <v>6348.48</v>
      </c>
      <c r="G63" s="18">
        <f>F63/E63*100</f>
        <v>79.356</v>
      </c>
    </row>
    <row r="64" spans="1:7" s="33" customFormat="1" ht="47.25" customHeight="1">
      <c r="A64" s="15"/>
      <c r="B64" s="15" t="s">
        <v>85</v>
      </c>
      <c r="C64" s="15"/>
      <c r="D64" s="21" t="s">
        <v>86</v>
      </c>
      <c r="E64" s="17">
        <f>SUM(E65:E66)</f>
        <v>207192</v>
      </c>
      <c r="F64" s="17">
        <f>SUM(F65:F66)</f>
        <v>16282.27</v>
      </c>
      <c r="G64" s="18">
        <f aca="true" t="shared" si="3" ref="G64:G81">F64/E64*100</f>
        <v>7.858541835592107</v>
      </c>
    </row>
    <row r="65" spans="1:7" s="33" customFormat="1" ht="26.25" customHeight="1">
      <c r="A65" s="15"/>
      <c r="B65" s="15"/>
      <c r="C65" s="15" t="s">
        <v>87</v>
      </c>
      <c r="D65" s="21" t="s">
        <v>88</v>
      </c>
      <c r="E65" s="17">
        <v>15000</v>
      </c>
      <c r="F65" s="17">
        <v>7866</v>
      </c>
      <c r="G65" s="18">
        <f t="shared" si="3"/>
        <v>52.44</v>
      </c>
    </row>
    <row r="66" spans="1:7" s="33" customFormat="1" ht="39.75" customHeight="1">
      <c r="A66" s="15"/>
      <c r="B66" s="15"/>
      <c r="C66" s="15" t="s">
        <v>89</v>
      </c>
      <c r="D66" s="21" t="s">
        <v>90</v>
      </c>
      <c r="E66" s="17">
        <v>192192</v>
      </c>
      <c r="F66" s="17">
        <v>8416.27</v>
      </c>
      <c r="G66" s="18">
        <f t="shared" si="3"/>
        <v>4.379094863469864</v>
      </c>
    </row>
    <row r="67" spans="1:7" s="33" customFormat="1" ht="33" customHeight="1">
      <c r="A67" s="15"/>
      <c r="B67" s="15" t="s">
        <v>91</v>
      </c>
      <c r="C67" s="15"/>
      <c r="D67" s="21" t="s">
        <v>92</v>
      </c>
      <c r="E67" s="17">
        <f>SUM(E68:E69)</f>
        <v>1444005</v>
      </c>
      <c r="F67" s="17">
        <f>SUM(F68:F69)</f>
        <v>602681.83</v>
      </c>
      <c r="G67" s="18">
        <f t="shared" si="3"/>
        <v>41.73682431847535</v>
      </c>
    </row>
    <row r="68" spans="1:7" s="33" customFormat="1" ht="26.25" customHeight="1">
      <c r="A68" s="15"/>
      <c r="B68" s="15"/>
      <c r="C68" s="15" t="s">
        <v>93</v>
      </c>
      <c r="D68" s="54" t="s">
        <v>94</v>
      </c>
      <c r="E68" s="17">
        <v>1443005</v>
      </c>
      <c r="F68" s="17">
        <v>602043</v>
      </c>
      <c r="G68" s="18">
        <f t="shared" si="3"/>
        <v>41.72147705655905</v>
      </c>
    </row>
    <row r="69" spans="1:7" s="33" customFormat="1" ht="27.75" customHeight="1">
      <c r="A69" s="20"/>
      <c r="B69" s="20"/>
      <c r="C69" s="15" t="s">
        <v>95</v>
      </c>
      <c r="D69" s="55" t="s">
        <v>96</v>
      </c>
      <c r="E69" s="17">
        <v>1000</v>
      </c>
      <c r="F69" s="17">
        <v>638.83</v>
      </c>
      <c r="G69" s="56">
        <f t="shared" si="3"/>
        <v>63.883</v>
      </c>
    </row>
    <row r="70" spans="1:7" s="29" customFormat="1" ht="25.5" customHeight="1">
      <c r="A70" s="7" t="s">
        <v>97</v>
      </c>
      <c r="B70" s="7"/>
      <c r="C70" s="7"/>
      <c r="D70" s="57" t="s">
        <v>98</v>
      </c>
      <c r="E70" s="11">
        <f>E71+E73+E75</f>
        <v>4584728</v>
      </c>
      <c r="F70" s="11">
        <f>F71+F73+F75</f>
        <v>2529338.67</v>
      </c>
      <c r="G70" s="12">
        <f t="shared" si="3"/>
        <v>55.16878362249626</v>
      </c>
    </row>
    <row r="71" spans="1:7" s="29" customFormat="1" ht="32.25" customHeight="1">
      <c r="A71" s="58"/>
      <c r="B71" s="20" t="s">
        <v>99</v>
      </c>
      <c r="C71" s="58"/>
      <c r="D71" s="59" t="s">
        <v>100</v>
      </c>
      <c r="E71" s="41">
        <f>E72</f>
        <v>2292810</v>
      </c>
      <c r="F71" s="41">
        <f>F72</f>
        <v>1410960</v>
      </c>
      <c r="G71" s="32">
        <f t="shared" si="3"/>
        <v>61.53846153846154</v>
      </c>
    </row>
    <row r="72" spans="1:7" s="29" customFormat="1" ht="24" customHeight="1">
      <c r="A72" s="60"/>
      <c r="B72" s="61"/>
      <c r="C72" s="14" t="s">
        <v>101</v>
      </c>
      <c r="D72" s="62" t="s">
        <v>102</v>
      </c>
      <c r="E72" s="17">
        <v>2292810</v>
      </c>
      <c r="F72" s="17">
        <v>1410960</v>
      </c>
      <c r="G72" s="34">
        <f t="shared" si="3"/>
        <v>61.53846153846154</v>
      </c>
    </row>
    <row r="73" spans="1:7" s="29" customFormat="1" ht="27" customHeight="1">
      <c r="A73" s="60"/>
      <c r="B73" s="61" t="s">
        <v>103</v>
      </c>
      <c r="C73" s="15"/>
      <c r="D73" s="23" t="s">
        <v>104</v>
      </c>
      <c r="E73" s="17">
        <f>E74</f>
        <v>2211918</v>
      </c>
      <c r="F73" s="17">
        <f>F74</f>
        <v>1105962</v>
      </c>
      <c r="G73" s="56">
        <f t="shared" si="3"/>
        <v>50.00013562889764</v>
      </c>
    </row>
    <row r="74" spans="1:7" s="29" customFormat="1" ht="26.25" customHeight="1">
      <c r="A74" s="60"/>
      <c r="B74" s="61"/>
      <c r="C74" s="14" t="s">
        <v>101</v>
      </c>
      <c r="D74" s="23" t="s">
        <v>102</v>
      </c>
      <c r="E74" s="17">
        <v>2211918</v>
      </c>
      <c r="F74" s="17">
        <v>1105962</v>
      </c>
      <c r="G74" s="56">
        <f t="shared" si="3"/>
        <v>50.00013562889764</v>
      </c>
    </row>
    <row r="75" spans="1:7" s="29" customFormat="1" ht="26.25" customHeight="1">
      <c r="A75" s="60"/>
      <c r="B75" s="15" t="s">
        <v>105</v>
      </c>
      <c r="C75" s="15"/>
      <c r="D75" s="53" t="s">
        <v>106</v>
      </c>
      <c r="E75" s="22">
        <f>E76</f>
        <v>80000</v>
      </c>
      <c r="F75" s="22">
        <f>F76</f>
        <v>12416.67</v>
      </c>
      <c r="G75" s="56">
        <f t="shared" si="3"/>
        <v>15.5208375</v>
      </c>
    </row>
    <row r="76" spans="1:7" s="33" customFormat="1" ht="26.25" customHeight="1">
      <c r="A76" s="15"/>
      <c r="B76" s="63"/>
      <c r="C76" s="14" t="s">
        <v>12</v>
      </c>
      <c r="D76" s="64" t="s">
        <v>13</v>
      </c>
      <c r="E76" s="17">
        <v>80000</v>
      </c>
      <c r="F76" s="27">
        <v>12416.67</v>
      </c>
      <c r="G76" s="36">
        <f t="shared" si="3"/>
        <v>15.5208375</v>
      </c>
    </row>
    <row r="77" spans="1:7" s="29" customFormat="1" ht="27" customHeight="1">
      <c r="A77" s="7" t="s">
        <v>107</v>
      </c>
      <c r="B77" s="7"/>
      <c r="C77" s="7"/>
      <c r="D77" s="43" t="s">
        <v>108</v>
      </c>
      <c r="E77" s="11">
        <f>E78+E81</f>
        <v>47735.55</v>
      </c>
      <c r="F77" s="11">
        <f>F78+F81</f>
        <v>47999.76</v>
      </c>
      <c r="G77" s="12">
        <f t="shared" si="3"/>
        <v>100.55348686670627</v>
      </c>
    </row>
    <row r="78" spans="1:7" s="33" customFormat="1" ht="27" customHeight="1">
      <c r="A78" s="14"/>
      <c r="B78" s="14" t="s">
        <v>109</v>
      </c>
      <c r="C78" s="30"/>
      <c r="D78" s="65" t="s">
        <v>110</v>
      </c>
      <c r="E78" s="41">
        <f>E79+E80</f>
        <v>40980.55</v>
      </c>
      <c r="F78" s="41">
        <f>F79+F80</f>
        <v>40980.55</v>
      </c>
      <c r="G78" s="56">
        <f t="shared" si="3"/>
        <v>100</v>
      </c>
    </row>
    <row r="79" spans="1:7" s="33" customFormat="1" ht="27.75" customHeight="1">
      <c r="A79" s="14"/>
      <c r="B79" s="15"/>
      <c r="C79" s="15" t="s">
        <v>135</v>
      </c>
      <c r="D79" s="74" t="s">
        <v>136</v>
      </c>
      <c r="E79" s="48">
        <v>30761.5</v>
      </c>
      <c r="F79" s="48">
        <v>30761.5</v>
      </c>
      <c r="G79" s="56">
        <f t="shared" si="3"/>
        <v>100</v>
      </c>
    </row>
    <row r="80" spans="1:7" s="33" customFormat="1" ht="33.75" customHeight="1">
      <c r="A80" s="14"/>
      <c r="B80" s="15"/>
      <c r="C80" s="15" t="s">
        <v>137</v>
      </c>
      <c r="D80" s="74" t="s">
        <v>136</v>
      </c>
      <c r="E80" s="48">
        <v>10219.05</v>
      </c>
      <c r="F80" s="48">
        <v>10219.05</v>
      </c>
      <c r="G80" s="56">
        <f t="shared" si="3"/>
        <v>100</v>
      </c>
    </row>
    <row r="81" spans="1:7" s="33" customFormat="1" ht="27" customHeight="1">
      <c r="A81" s="14"/>
      <c r="B81" s="15" t="s">
        <v>111</v>
      </c>
      <c r="C81" s="15"/>
      <c r="D81" s="66" t="s">
        <v>112</v>
      </c>
      <c r="E81" s="48">
        <f>E82+E83+E84</f>
        <v>6755</v>
      </c>
      <c r="F81" s="48">
        <f>F82+F83+F84</f>
        <v>7019.21</v>
      </c>
      <c r="G81" s="56">
        <f t="shared" si="3"/>
        <v>103.91132494448556</v>
      </c>
    </row>
    <row r="82" spans="1:7" s="33" customFormat="1" ht="26.25" customHeight="1">
      <c r="A82" s="15"/>
      <c r="B82" s="15"/>
      <c r="C82" s="15" t="s">
        <v>26</v>
      </c>
      <c r="D82" s="62" t="s">
        <v>27</v>
      </c>
      <c r="E82" s="17">
        <v>3000</v>
      </c>
      <c r="F82" s="17">
        <v>3264.51</v>
      </c>
      <c r="G82" s="18"/>
    </row>
    <row r="83" spans="1:7" s="33" customFormat="1" ht="31.5" customHeight="1">
      <c r="A83" s="14"/>
      <c r="B83" s="15"/>
      <c r="C83" s="15" t="s">
        <v>33</v>
      </c>
      <c r="D83" s="87" t="s">
        <v>168</v>
      </c>
      <c r="E83" s="48">
        <v>2500</v>
      </c>
      <c r="F83" s="48">
        <v>0</v>
      </c>
      <c r="G83" s="24">
        <f aca="true" t="shared" si="4" ref="G83:G114">F83/E83*100</f>
        <v>0</v>
      </c>
    </row>
    <row r="84" spans="1:7" s="33" customFormat="1" ht="26.25" customHeight="1">
      <c r="A84" s="25"/>
      <c r="B84" s="14"/>
      <c r="C84" s="14" t="s">
        <v>28</v>
      </c>
      <c r="D84" s="35" t="s">
        <v>29</v>
      </c>
      <c r="E84" s="22">
        <v>1255</v>
      </c>
      <c r="F84" s="22">
        <v>3754.7</v>
      </c>
      <c r="G84" s="34">
        <f t="shared" si="4"/>
        <v>299.1792828685259</v>
      </c>
    </row>
    <row r="85" spans="1:7" s="29" customFormat="1" ht="23.25" customHeight="1">
      <c r="A85" s="7" t="s">
        <v>113</v>
      </c>
      <c r="B85" s="7"/>
      <c r="C85" s="7"/>
      <c r="D85" s="52" t="s">
        <v>114</v>
      </c>
      <c r="E85" s="11">
        <f>E86+E88</f>
        <v>50012</v>
      </c>
      <c r="F85" s="11">
        <f>F86+F88</f>
        <v>36169.97</v>
      </c>
      <c r="G85" s="12">
        <f t="shared" si="4"/>
        <v>72.32258258018076</v>
      </c>
    </row>
    <row r="86" spans="1:7" s="33" customFormat="1" ht="26.25" customHeight="1">
      <c r="A86" s="14"/>
      <c r="B86" s="14" t="s">
        <v>115</v>
      </c>
      <c r="C86" s="30"/>
      <c r="D86" s="31" t="s">
        <v>116</v>
      </c>
      <c r="E86" s="41">
        <f>E87</f>
        <v>50000</v>
      </c>
      <c r="F86" s="22">
        <f>F87</f>
        <v>36157.97</v>
      </c>
      <c r="G86" s="45">
        <f t="shared" si="4"/>
        <v>72.31594</v>
      </c>
    </row>
    <row r="87" spans="1:7" s="33" customFormat="1" ht="33" customHeight="1">
      <c r="A87" s="20"/>
      <c r="B87" s="15"/>
      <c r="C87" s="14" t="s">
        <v>117</v>
      </c>
      <c r="D87" s="23" t="s">
        <v>118</v>
      </c>
      <c r="E87" s="22">
        <v>50000</v>
      </c>
      <c r="F87" s="67">
        <v>36157.97</v>
      </c>
      <c r="G87" s="18">
        <f t="shared" si="4"/>
        <v>72.31594</v>
      </c>
    </row>
    <row r="88" spans="1:7" s="33" customFormat="1" ht="27.75" customHeight="1">
      <c r="A88" s="15"/>
      <c r="B88" s="15" t="s">
        <v>119</v>
      </c>
      <c r="C88" s="15"/>
      <c r="D88" s="23" t="s">
        <v>15</v>
      </c>
      <c r="E88" s="67">
        <f>E89</f>
        <v>12</v>
      </c>
      <c r="F88" s="17">
        <f>F89</f>
        <v>12</v>
      </c>
      <c r="G88" s="34">
        <f t="shared" si="4"/>
        <v>100</v>
      </c>
    </row>
    <row r="89" spans="1:7" s="33" customFormat="1" ht="67.5" customHeight="1">
      <c r="A89" s="26"/>
      <c r="B89" s="26"/>
      <c r="C89" s="26" t="s">
        <v>18</v>
      </c>
      <c r="D89" s="47" t="s">
        <v>19</v>
      </c>
      <c r="E89" s="27">
        <v>12</v>
      </c>
      <c r="F89" s="42">
        <v>12</v>
      </c>
      <c r="G89" s="36">
        <f t="shared" si="4"/>
        <v>100</v>
      </c>
    </row>
    <row r="90" spans="1:7" s="33" customFormat="1" ht="28.5" customHeight="1">
      <c r="A90" s="7" t="s">
        <v>120</v>
      </c>
      <c r="B90" s="7"/>
      <c r="C90" s="7"/>
      <c r="D90" s="52" t="s">
        <v>121</v>
      </c>
      <c r="E90" s="11">
        <f>E91+E96+E99+E101+E103+E105</f>
        <v>1347261.42</v>
      </c>
      <c r="F90" s="11">
        <f>F91+F96+F99+F101+F103+F105</f>
        <v>775327.7200000001</v>
      </c>
      <c r="G90" s="12">
        <f t="shared" si="4"/>
        <v>57.54842441788321</v>
      </c>
    </row>
    <row r="91" spans="1:7" s="33" customFormat="1" ht="52.5" customHeight="1">
      <c r="A91" s="30"/>
      <c r="B91" s="30" t="s">
        <v>122</v>
      </c>
      <c r="C91" s="30"/>
      <c r="D91" s="68" t="s">
        <v>123</v>
      </c>
      <c r="E91" s="41">
        <f>SUM(E92:E95)</f>
        <v>1079813</v>
      </c>
      <c r="F91" s="41">
        <f>SUM(F92:F95)</f>
        <v>594887.3</v>
      </c>
      <c r="G91" s="32">
        <f t="shared" si="4"/>
        <v>55.09169643262306</v>
      </c>
    </row>
    <row r="92" spans="1:7" s="33" customFormat="1" ht="27.75" customHeight="1">
      <c r="A92" s="46"/>
      <c r="B92" s="14"/>
      <c r="C92" s="15" t="s">
        <v>12</v>
      </c>
      <c r="D92" s="64" t="s">
        <v>13</v>
      </c>
      <c r="E92" s="17">
        <v>0</v>
      </c>
      <c r="F92" s="22">
        <v>1</v>
      </c>
      <c r="G92" s="24"/>
    </row>
    <row r="93" spans="1:7" s="33" customFormat="1" ht="27.75" customHeight="1">
      <c r="A93" s="15"/>
      <c r="B93" s="15"/>
      <c r="C93" s="14" t="s">
        <v>28</v>
      </c>
      <c r="D93" s="66" t="s">
        <v>29</v>
      </c>
      <c r="E93" s="22">
        <v>500</v>
      </c>
      <c r="F93" s="17">
        <v>200</v>
      </c>
      <c r="G93" s="24">
        <f t="shared" si="4"/>
        <v>40</v>
      </c>
    </row>
    <row r="94" spans="1:7" s="33" customFormat="1" ht="64.5" customHeight="1">
      <c r="A94" s="69"/>
      <c r="B94" s="70"/>
      <c r="C94" s="15" t="s">
        <v>18</v>
      </c>
      <c r="D94" s="21" t="s">
        <v>19</v>
      </c>
      <c r="E94" s="17">
        <v>1059313</v>
      </c>
      <c r="F94" s="17">
        <v>584978</v>
      </c>
      <c r="G94" s="18">
        <f t="shared" si="4"/>
        <v>55.2223941365772</v>
      </c>
    </row>
    <row r="95" spans="1:7" s="33" customFormat="1" ht="62.25" customHeight="1">
      <c r="A95" s="70"/>
      <c r="B95" s="70"/>
      <c r="C95" s="15" t="s">
        <v>45</v>
      </c>
      <c r="D95" s="21" t="s">
        <v>46</v>
      </c>
      <c r="E95" s="22">
        <v>20000</v>
      </c>
      <c r="F95" s="22">
        <v>9708.3</v>
      </c>
      <c r="G95" s="18">
        <f t="shared" si="4"/>
        <v>48.5415</v>
      </c>
    </row>
    <row r="96" spans="1:7" s="33" customFormat="1" ht="76.5" customHeight="1">
      <c r="A96" s="70"/>
      <c r="B96" s="15" t="s">
        <v>124</v>
      </c>
      <c r="C96" s="15"/>
      <c r="D96" s="71" t="s">
        <v>125</v>
      </c>
      <c r="E96" s="17">
        <f>SUM(E97:E98)</f>
        <v>7996</v>
      </c>
      <c r="F96" s="17">
        <f>SUM(F97:F98)</f>
        <v>4991</v>
      </c>
      <c r="G96" s="18">
        <f t="shared" si="4"/>
        <v>62.41870935467734</v>
      </c>
    </row>
    <row r="97" spans="1:7" s="33" customFormat="1" ht="78.75" customHeight="1">
      <c r="A97" s="70"/>
      <c r="B97" s="15"/>
      <c r="C97" s="15" t="s">
        <v>18</v>
      </c>
      <c r="D97" s="21" t="s">
        <v>19</v>
      </c>
      <c r="E97" s="17">
        <v>2486</v>
      </c>
      <c r="F97" s="17">
        <v>2486</v>
      </c>
      <c r="G97" s="18">
        <f t="shared" si="4"/>
        <v>100</v>
      </c>
    </row>
    <row r="98" spans="1:7" s="33" customFormat="1" ht="54" customHeight="1">
      <c r="A98" s="70"/>
      <c r="B98" s="15"/>
      <c r="C98" s="15" t="s">
        <v>126</v>
      </c>
      <c r="D98" s="51" t="s">
        <v>127</v>
      </c>
      <c r="E98" s="67">
        <v>5510</v>
      </c>
      <c r="F98" s="22">
        <v>2505</v>
      </c>
      <c r="G98" s="56">
        <f t="shared" si="4"/>
        <v>45.46279491833031</v>
      </c>
    </row>
    <row r="99" spans="1:7" s="33" customFormat="1" ht="33.75" customHeight="1">
      <c r="A99" s="70"/>
      <c r="B99" s="15" t="s">
        <v>128</v>
      </c>
      <c r="C99" s="15"/>
      <c r="D99" s="72" t="s">
        <v>129</v>
      </c>
      <c r="E99" s="17">
        <f>E100</f>
        <v>11705</v>
      </c>
      <c r="F99" s="17">
        <f>F100</f>
        <v>9053</v>
      </c>
      <c r="G99" s="18">
        <f t="shared" si="4"/>
        <v>77.34301580521145</v>
      </c>
    </row>
    <row r="100" spans="1:7" s="33" customFormat="1" ht="54" customHeight="1">
      <c r="A100" s="70"/>
      <c r="B100" s="15"/>
      <c r="C100" s="15" t="s">
        <v>126</v>
      </c>
      <c r="D100" s="51" t="s">
        <v>127</v>
      </c>
      <c r="E100" s="22">
        <v>11705</v>
      </c>
      <c r="F100" s="17">
        <v>9053</v>
      </c>
      <c r="G100" s="18">
        <f t="shared" si="4"/>
        <v>77.34301580521145</v>
      </c>
    </row>
    <row r="101" spans="1:7" s="33" customFormat="1" ht="21.75" customHeight="1">
      <c r="A101" s="70"/>
      <c r="B101" s="15" t="s">
        <v>130</v>
      </c>
      <c r="C101" s="15"/>
      <c r="D101" s="72" t="s">
        <v>131</v>
      </c>
      <c r="E101" s="17">
        <f>E102</f>
        <v>58216</v>
      </c>
      <c r="F101" s="67">
        <f>F102</f>
        <v>30765</v>
      </c>
      <c r="G101" s="34">
        <f t="shared" si="4"/>
        <v>52.846296550776415</v>
      </c>
    </row>
    <row r="102" spans="1:7" s="33" customFormat="1" ht="54.75" customHeight="1">
      <c r="A102" s="70"/>
      <c r="B102" s="70"/>
      <c r="C102" s="15" t="s">
        <v>126</v>
      </c>
      <c r="D102" s="51" t="s">
        <v>127</v>
      </c>
      <c r="E102" s="22">
        <v>58216</v>
      </c>
      <c r="F102" s="67">
        <v>30765</v>
      </c>
      <c r="G102" s="56">
        <f t="shared" si="4"/>
        <v>52.846296550776415</v>
      </c>
    </row>
    <row r="103" spans="1:7" s="33" customFormat="1" ht="22.5" customHeight="1">
      <c r="A103" s="70"/>
      <c r="B103" s="15" t="s">
        <v>132</v>
      </c>
      <c r="C103" s="15"/>
      <c r="D103" s="71" t="s">
        <v>133</v>
      </c>
      <c r="E103" s="17">
        <f>E104</f>
        <v>61583</v>
      </c>
      <c r="F103" s="17">
        <f>F104</f>
        <v>37510</v>
      </c>
      <c r="G103" s="56">
        <f t="shared" si="4"/>
        <v>60.90966662877742</v>
      </c>
    </row>
    <row r="104" spans="1:7" s="33" customFormat="1" ht="54.75" customHeight="1">
      <c r="A104" s="70"/>
      <c r="B104" s="70"/>
      <c r="C104" s="15" t="s">
        <v>126</v>
      </c>
      <c r="D104" s="73" t="s">
        <v>127</v>
      </c>
      <c r="E104" s="17">
        <v>61583</v>
      </c>
      <c r="F104" s="22">
        <v>37510</v>
      </c>
      <c r="G104" s="18">
        <f t="shared" si="4"/>
        <v>60.90966662877742</v>
      </c>
    </row>
    <row r="105" spans="1:7" s="33" customFormat="1" ht="24" customHeight="1">
      <c r="A105" s="15"/>
      <c r="B105" s="15" t="s">
        <v>134</v>
      </c>
      <c r="C105" s="15"/>
      <c r="D105" s="71" t="s">
        <v>15</v>
      </c>
      <c r="E105" s="22">
        <f>SUM(E106:E109)</f>
        <v>127948.42</v>
      </c>
      <c r="F105" s="17">
        <f>SUM(F106:F109)</f>
        <v>98121.42</v>
      </c>
      <c r="G105" s="18">
        <f t="shared" si="4"/>
        <v>76.68826234821813</v>
      </c>
    </row>
    <row r="106" spans="1:7" s="33" customFormat="1" ht="30.75" customHeight="1">
      <c r="A106" s="15"/>
      <c r="B106" s="15"/>
      <c r="C106" s="15" t="s">
        <v>135</v>
      </c>
      <c r="D106" s="74" t="s">
        <v>136</v>
      </c>
      <c r="E106" s="17">
        <v>65442.33</v>
      </c>
      <c r="F106" s="17">
        <v>65443.75</v>
      </c>
      <c r="G106" s="24">
        <f t="shared" si="4"/>
        <v>100.00216984939259</v>
      </c>
    </row>
    <row r="107" spans="1:7" s="33" customFormat="1" ht="33.75" customHeight="1">
      <c r="A107" s="15"/>
      <c r="B107" s="15"/>
      <c r="C107" s="15" t="s">
        <v>137</v>
      </c>
      <c r="D107" s="74" t="s">
        <v>136</v>
      </c>
      <c r="E107" s="17">
        <v>3466.09</v>
      </c>
      <c r="F107" s="17">
        <v>3464.67</v>
      </c>
      <c r="G107" s="18">
        <f t="shared" si="4"/>
        <v>99.95903164661044</v>
      </c>
    </row>
    <row r="108" spans="1:7" s="33" customFormat="1" ht="63" customHeight="1">
      <c r="A108" s="14"/>
      <c r="B108" s="14"/>
      <c r="C108" s="14" t="s">
        <v>18</v>
      </c>
      <c r="D108" s="21" t="s">
        <v>19</v>
      </c>
      <c r="E108" s="22">
        <v>25095</v>
      </c>
      <c r="F108" s="17">
        <v>9682</v>
      </c>
      <c r="G108" s="18">
        <f t="shared" si="4"/>
        <v>38.58139071528193</v>
      </c>
    </row>
    <row r="109" spans="1:7" s="33" customFormat="1" ht="50.25" customHeight="1">
      <c r="A109" s="25"/>
      <c r="B109" s="25"/>
      <c r="C109" s="25" t="s">
        <v>126</v>
      </c>
      <c r="D109" s="51" t="s">
        <v>127</v>
      </c>
      <c r="E109" s="27">
        <v>33945</v>
      </c>
      <c r="F109" s="22">
        <v>19531</v>
      </c>
      <c r="G109" s="34">
        <f t="shared" si="4"/>
        <v>57.53719251730741</v>
      </c>
    </row>
    <row r="110" spans="1:7" s="29" customFormat="1" ht="37.5" customHeight="1">
      <c r="A110" s="7" t="s">
        <v>138</v>
      </c>
      <c r="B110" s="7"/>
      <c r="C110" s="7"/>
      <c r="D110" s="43" t="s">
        <v>139</v>
      </c>
      <c r="E110" s="11">
        <f>E112</f>
        <v>36172</v>
      </c>
      <c r="F110" s="11">
        <f>F112</f>
        <v>36172</v>
      </c>
      <c r="G110" s="12">
        <f t="shared" si="4"/>
        <v>100</v>
      </c>
    </row>
    <row r="111" spans="1:7" s="33" customFormat="1" ht="32.25" customHeight="1">
      <c r="A111" s="30"/>
      <c r="B111" s="30" t="s">
        <v>140</v>
      </c>
      <c r="C111" s="14"/>
      <c r="D111" s="40" t="s">
        <v>141</v>
      </c>
      <c r="E111" s="22">
        <f>E112</f>
        <v>36172</v>
      </c>
      <c r="F111" s="22">
        <f>F112</f>
        <v>36172</v>
      </c>
      <c r="G111" s="45">
        <f t="shared" si="4"/>
        <v>100</v>
      </c>
    </row>
    <row r="112" spans="1:7" s="33" customFormat="1" ht="50.25" customHeight="1">
      <c r="A112" s="26"/>
      <c r="B112" s="26"/>
      <c r="C112" s="25" t="s">
        <v>126</v>
      </c>
      <c r="D112" s="75" t="s">
        <v>127</v>
      </c>
      <c r="E112" s="27">
        <v>36172</v>
      </c>
      <c r="F112" s="27">
        <v>36172</v>
      </c>
      <c r="G112" s="36">
        <f t="shared" si="4"/>
        <v>100</v>
      </c>
    </row>
    <row r="113" spans="1:7" s="29" customFormat="1" ht="34.5" customHeight="1">
      <c r="A113" s="7" t="s">
        <v>142</v>
      </c>
      <c r="B113" s="7"/>
      <c r="C113" s="7"/>
      <c r="D113" s="28" t="s">
        <v>143</v>
      </c>
      <c r="E113" s="11">
        <f>E114+E118+E120</f>
        <v>738417</v>
      </c>
      <c r="F113" s="11">
        <f>F114+F118+F120</f>
        <v>314205.87</v>
      </c>
      <c r="G113" s="12">
        <f t="shared" si="4"/>
        <v>42.551277936450546</v>
      </c>
    </row>
    <row r="114" spans="1:7" s="33" customFormat="1" ht="26.25" customHeight="1">
      <c r="A114" s="14"/>
      <c r="B114" s="14" t="s">
        <v>144</v>
      </c>
      <c r="C114" s="14"/>
      <c r="D114" s="51" t="s">
        <v>145</v>
      </c>
      <c r="E114" s="22">
        <f>SUM(E115:E117)</f>
        <v>20200</v>
      </c>
      <c r="F114" s="22">
        <f>SUM(F115:F117)</f>
        <v>10709.13</v>
      </c>
      <c r="G114" s="45">
        <f t="shared" si="4"/>
        <v>53.01549504950495</v>
      </c>
    </row>
    <row r="115" spans="1:7" s="33" customFormat="1" ht="21.75" customHeight="1">
      <c r="A115" s="15"/>
      <c r="B115" s="15"/>
      <c r="C115" s="15" t="s">
        <v>24</v>
      </c>
      <c r="D115" s="21" t="s">
        <v>25</v>
      </c>
      <c r="E115" s="17">
        <v>0</v>
      </c>
      <c r="F115" s="17">
        <v>175.15</v>
      </c>
      <c r="G115" s="18">
        <v>0</v>
      </c>
    </row>
    <row r="116" spans="1:7" s="33" customFormat="1" ht="21.75" customHeight="1">
      <c r="A116" s="15"/>
      <c r="B116" s="15"/>
      <c r="C116" s="15" t="s">
        <v>26</v>
      </c>
      <c r="D116" s="21" t="s">
        <v>27</v>
      </c>
      <c r="E116" s="17">
        <v>20000</v>
      </c>
      <c r="F116" s="17">
        <v>8587.83</v>
      </c>
      <c r="G116" s="18">
        <f>F116/E116*100</f>
        <v>42.93915</v>
      </c>
    </row>
    <row r="117" spans="1:7" s="33" customFormat="1" ht="21.75" customHeight="1">
      <c r="A117" s="46"/>
      <c r="B117" s="46"/>
      <c r="C117" s="46" t="s">
        <v>12</v>
      </c>
      <c r="D117" s="47" t="s">
        <v>13</v>
      </c>
      <c r="E117" s="48">
        <v>200</v>
      </c>
      <c r="F117" s="48">
        <v>1946.15</v>
      </c>
      <c r="G117" s="24">
        <v>0</v>
      </c>
    </row>
    <row r="118" spans="1:7" s="33" customFormat="1" ht="46.5" customHeight="1">
      <c r="A118" s="14"/>
      <c r="B118" s="15" t="s">
        <v>146</v>
      </c>
      <c r="C118" s="46"/>
      <c r="D118" s="44" t="s">
        <v>147</v>
      </c>
      <c r="E118" s="67">
        <f>E119</f>
        <v>718217</v>
      </c>
      <c r="F118" s="17">
        <f>F119</f>
        <v>288736.74</v>
      </c>
      <c r="G118" s="34">
        <f>F118/E118*100</f>
        <v>40.20188049015827</v>
      </c>
    </row>
    <row r="119" spans="1:7" s="33" customFormat="1" ht="26.25" customHeight="1">
      <c r="A119" s="20"/>
      <c r="B119" s="14"/>
      <c r="C119" s="14" t="s">
        <v>24</v>
      </c>
      <c r="D119" s="21" t="s">
        <v>25</v>
      </c>
      <c r="E119" s="17">
        <v>718217</v>
      </c>
      <c r="F119" s="22">
        <v>288736.74</v>
      </c>
      <c r="G119" s="56">
        <f>F119/E119*100</f>
        <v>40.20188049015827</v>
      </c>
    </row>
    <row r="120" spans="1:7" s="33" customFormat="1" ht="26.25" customHeight="1">
      <c r="A120" s="20"/>
      <c r="B120" s="20" t="s">
        <v>169</v>
      </c>
      <c r="C120" s="46"/>
      <c r="D120" s="23" t="s">
        <v>15</v>
      </c>
      <c r="E120" s="22">
        <f>E121</f>
        <v>0</v>
      </c>
      <c r="F120" s="67">
        <f>F121</f>
        <v>14760</v>
      </c>
      <c r="G120" s="18">
        <v>0</v>
      </c>
    </row>
    <row r="121" spans="1:7" s="33" customFormat="1" ht="66" customHeight="1">
      <c r="A121" s="25"/>
      <c r="B121" s="25"/>
      <c r="C121" s="14" t="s">
        <v>170</v>
      </c>
      <c r="D121" s="53" t="s">
        <v>171</v>
      </c>
      <c r="E121" s="27">
        <v>0</v>
      </c>
      <c r="F121" s="27">
        <v>14760</v>
      </c>
      <c r="G121" s="49">
        <v>0</v>
      </c>
    </row>
    <row r="122" spans="1:7" s="29" customFormat="1" ht="26.25" customHeight="1">
      <c r="A122" s="88" t="s">
        <v>148</v>
      </c>
      <c r="B122" s="88"/>
      <c r="C122" s="88"/>
      <c r="D122" s="88"/>
      <c r="E122" s="11">
        <f>E8+E14+E20+E23+E30+E36+E39+E42+E70+E77+E85+E90+E110+E113</f>
        <v>12375440.980000002</v>
      </c>
      <c r="F122" s="11">
        <f>F8+F14+F20+F23+F30+F36+F39+F42+F70+F77+F85+F90+F110+F113</f>
        <v>6461023.93</v>
      </c>
      <c r="G122" s="12">
        <f>F122/E122*100</f>
        <v>52.208433949478525</v>
      </c>
    </row>
    <row r="123" spans="1:7" s="33" customFormat="1" ht="28.5" customHeight="1">
      <c r="A123" s="88" t="s">
        <v>149</v>
      </c>
      <c r="B123" s="88"/>
      <c r="C123" s="88"/>
      <c r="D123" s="88"/>
      <c r="E123" s="88"/>
      <c r="F123" s="88"/>
      <c r="G123" s="88"/>
    </row>
    <row r="124" spans="1:7" s="13" customFormat="1" ht="26.25" customHeight="1">
      <c r="A124" s="7" t="s">
        <v>8</v>
      </c>
      <c r="B124" s="7"/>
      <c r="C124" s="7"/>
      <c r="D124" s="10" t="s">
        <v>9</v>
      </c>
      <c r="E124" s="11">
        <f>E125</f>
        <v>800</v>
      </c>
      <c r="F124" s="11">
        <f>F125</f>
        <v>400</v>
      </c>
      <c r="G124" s="12">
        <f aca="true" t="shared" si="5" ref="G124:G146">F124/E124*100</f>
        <v>50</v>
      </c>
    </row>
    <row r="125" spans="1:7" s="13" customFormat="1" ht="26.25" customHeight="1">
      <c r="A125" s="69"/>
      <c r="B125" s="14" t="s">
        <v>10</v>
      </c>
      <c r="C125" s="58"/>
      <c r="D125" s="76" t="s">
        <v>11</v>
      </c>
      <c r="E125" s="22">
        <f>SUM(E126:E126)</f>
        <v>800</v>
      </c>
      <c r="F125" s="22">
        <f>SUM(F126:F126)</f>
        <v>400</v>
      </c>
      <c r="G125" s="45">
        <f t="shared" si="5"/>
        <v>50</v>
      </c>
    </row>
    <row r="126" spans="1:7" s="19" customFormat="1" ht="60.75" customHeight="1">
      <c r="A126" s="15"/>
      <c r="B126" s="20"/>
      <c r="C126" s="14" t="s">
        <v>150</v>
      </c>
      <c r="D126" s="53" t="s">
        <v>151</v>
      </c>
      <c r="E126" s="17">
        <v>800</v>
      </c>
      <c r="F126" s="67">
        <v>400</v>
      </c>
      <c r="G126" s="36">
        <f t="shared" si="5"/>
        <v>50</v>
      </c>
    </row>
    <row r="127" spans="1:7" s="29" customFormat="1" ht="24" customHeight="1">
      <c r="A127" s="7" t="s">
        <v>30</v>
      </c>
      <c r="B127" s="7"/>
      <c r="C127" s="7"/>
      <c r="D127" s="52" t="s">
        <v>152</v>
      </c>
      <c r="E127" s="11">
        <f>E128+E130</f>
        <v>200500</v>
      </c>
      <c r="F127" s="11">
        <f>F128+F130</f>
        <v>200000</v>
      </c>
      <c r="G127" s="12">
        <f t="shared" si="5"/>
        <v>99.75062344139651</v>
      </c>
    </row>
    <row r="128" spans="1:7" s="33" customFormat="1" ht="24" customHeight="1">
      <c r="A128" s="30"/>
      <c r="B128" s="30" t="s">
        <v>160</v>
      </c>
      <c r="C128" s="14"/>
      <c r="D128" s="85" t="s">
        <v>162</v>
      </c>
      <c r="E128" s="22">
        <f>E129</f>
        <v>200000</v>
      </c>
      <c r="F128" s="22">
        <f>F129</f>
        <v>200000</v>
      </c>
      <c r="G128" s="45">
        <f t="shared" si="5"/>
        <v>100</v>
      </c>
    </row>
    <row r="129" spans="1:7" s="33" customFormat="1" ht="63" customHeight="1">
      <c r="A129" s="14"/>
      <c r="B129" s="14"/>
      <c r="C129" s="15" t="s">
        <v>161</v>
      </c>
      <c r="D129" s="86" t="s">
        <v>163</v>
      </c>
      <c r="E129" s="17">
        <v>200000</v>
      </c>
      <c r="F129" s="17">
        <v>200000</v>
      </c>
      <c r="G129" s="18">
        <f t="shared" si="5"/>
        <v>100</v>
      </c>
    </row>
    <row r="130" spans="1:7" s="33" customFormat="1" ht="28.5" customHeight="1">
      <c r="A130" s="15"/>
      <c r="B130" s="15" t="s">
        <v>153</v>
      </c>
      <c r="C130" s="15"/>
      <c r="D130" s="77" t="s">
        <v>154</v>
      </c>
      <c r="E130" s="22">
        <f>E131</f>
        <v>500</v>
      </c>
      <c r="F130" s="22">
        <f>F131</f>
        <v>0</v>
      </c>
      <c r="G130" s="24">
        <f t="shared" si="5"/>
        <v>0</v>
      </c>
    </row>
    <row r="131" spans="1:7" s="33" customFormat="1" ht="60.75" customHeight="1">
      <c r="A131" s="25"/>
      <c r="B131" s="25"/>
      <c r="C131" s="25" t="s">
        <v>150</v>
      </c>
      <c r="D131" s="78" t="s">
        <v>151</v>
      </c>
      <c r="E131" s="27">
        <v>500</v>
      </c>
      <c r="F131" s="27">
        <v>0</v>
      </c>
      <c r="G131" s="49">
        <f t="shared" si="5"/>
        <v>0</v>
      </c>
    </row>
    <row r="132" spans="1:7" s="29" customFormat="1" ht="26.25" customHeight="1">
      <c r="A132" s="7" t="s">
        <v>35</v>
      </c>
      <c r="B132" s="7"/>
      <c r="C132" s="7"/>
      <c r="D132" s="43" t="s">
        <v>36</v>
      </c>
      <c r="E132" s="11">
        <f>E133</f>
        <v>343228</v>
      </c>
      <c r="F132" s="11">
        <f>F133</f>
        <v>13228</v>
      </c>
      <c r="G132" s="12">
        <f t="shared" si="5"/>
        <v>3.8539979255771675</v>
      </c>
    </row>
    <row r="133" spans="1:7" s="33" customFormat="1" ht="26.25" customHeight="1">
      <c r="A133" s="30"/>
      <c r="B133" s="30" t="s">
        <v>37</v>
      </c>
      <c r="C133" s="30"/>
      <c r="D133" s="40" t="s">
        <v>38</v>
      </c>
      <c r="E133" s="41">
        <f>SUM(E134:E135)</f>
        <v>343228</v>
      </c>
      <c r="F133" s="41">
        <f>SUM(F134:F135)</f>
        <v>13228</v>
      </c>
      <c r="G133" s="32">
        <f t="shared" si="5"/>
        <v>3.8539979255771675</v>
      </c>
    </row>
    <row r="134" spans="1:7" s="33" customFormat="1" ht="50.25" customHeight="1">
      <c r="A134" s="14"/>
      <c r="B134" s="14"/>
      <c r="C134" s="14" t="s">
        <v>164</v>
      </c>
      <c r="D134" s="44" t="s">
        <v>165</v>
      </c>
      <c r="E134" s="22">
        <v>13228</v>
      </c>
      <c r="F134" s="22">
        <v>13228</v>
      </c>
      <c r="G134" s="24">
        <f t="shared" si="5"/>
        <v>100</v>
      </c>
    </row>
    <row r="135" spans="1:7" s="33" customFormat="1" ht="27.75" customHeight="1">
      <c r="A135" s="14"/>
      <c r="B135" s="25"/>
      <c r="C135" s="25" t="s">
        <v>155</v>
      </c>
      <c r="D135" s="78" t="s">
        <v>156</v>
      </c>
      <c r="E135" s="27">
        <v>330000</v>
      </c>
      <c r="F135" s="27">
        <v>0</v>
      </c>
      <c r="G135" s="56">
        <f t="shared" si="5"/>
        <v>0</v>
      </c>
    </row>
    <row r="136" spans="1:7" s="29" customFormat="1" ht="37.5" customHeight="1">
      <c r="A136" s="7" t="s">
        <v>53</v>
      </c>
      <c r="B136" s="7"/>
      <c r="C136" s="7"/>
      <c r="D136" s="57" t="s">
        <v>54</v>
      </c>
      <c r="E136" s="11">
        <f>E137</f>
        <v>16868</v>
      </c>
      <c r="F136" s="11">
        <f>F137</f>
        <v>16868.29</v>
      </c>
      <c r="G136" s="12">
        <f t="shared" si="5"/>
        <v>100.00171923168128</v>
      </c>
    </row>
    <row r="137" spans="1:7" s="33" customFormat="1" ht="25.5" customHeight="1">
      <c r="A137" s="14"/>
      <c r="B137" s="14" t="s">
        <v>166</v>
      </c>
      <c r="C137" s="14"/>
      <c r="D137" s="47" t="s">
        <v>167</v>
      </c>
      <c r="E137" s="22">
        <f>E138</f>
        <v>16868</v>
      </c>
      <c r="F137" s="41">
        <f>F138</f>
        <v>16868.29</v>
      </c>
      <c r="G137" s="24">
        <f t="shared" si="5"/>
        <v>100.00171923168128</v>
      </c>
    </row>
    <row r="138" spans="1:7" s="33" customFormat="1" ht="81.75" customHeight="1">
      <c r="A138" s="25"/>
      <c r="B138" s="25"/>
      <c r="C138" s="25" t="s">
        <v>161</v>
      </c>
      <c r="D138" s="86" t="s">
        <v>163</v>
      </c>
      <c r="E138" s="27">
        <v>16868</v>
      </c>
      <c r="F138" s="22">
        <v>16868.29</v>
      </c>
      <c r="G138" s="18">
        <f t="shared" si="5"/>
        <v>100.00171923168128</v>
      </c>
    </row>
    <row r="139" spans="1:7" s="29" customFormat="1" ht="34.5" customHeight="1">
      <c r="A139" s="7" t="s">
        <v>142</v>
      </c>
      <c r="B139" s="7"/>
      <c r="C139" s="7"/>
      <c r="D139" s="28" t="s">
        <v>143</v>
      </c>
      <c r="E139" s="11">
        <f>E140</f>
        <v>188552</v>
      </c>
      <c r="F139" s="11">
        <f>F140</f>
        <v>131936.91</v>
      </c>
      <c r="G139" s="12">
        <f t="shared" si="5"/>
        <v>69.9737525987526</v>
      </c>
    </row>
    <row r="140" spans="1:7" s="29" customFormat="1" ht="27" customHeight="1">
      <c r="A140" s="58"/>
      <c r="B140" s="14" t="s">
        <v>144</v>
      </c>
      <c r="C140" s="69"/>
      <c r="D140" s="31" t="s">
        <v>145</v>
      </c>
      <c r="E140" s="79">
        <f>E141</f>
        <v>188552</v>
      </c>
      <c r="F140" s="80">
        <f>F141</f>
        <v>131936.91</v>
      </c>
      <c r="G140" s="45">
        <f t="shared" si="5"/>
        <v>69.9737525987526</v>
      </c>
    </row>
    <row r="141" spans="1:7" s="33" customFormat="1" ht="76.5" customHeight="1">
      <c r="A141" s="14"/>
      <c r="B141" s="20"/>
      <c r="C141" s="20" t="s">
        <v>157</v>
      </c>
      <c r="D141" s="53" t="s">
        <v>151</v>
      </c>
      <c r="E141" s="67">
        <v>188552</v>
      </c>
      <c r="F141" s="22">
        <v>131936.91</v>
      </c>
      <c r="G141" s="56">
        <f t="shared" si="5"/>
        <v>69.9737525987526</v>
      </c>
    </row>
    <row r="142" spans="1:7" s="29" customFormat="1" ht="65.25" customHeight="1">
      <c r="A142" s="7" t="s">
        <v>172</v>
      </c>
      <c r="B142" s="7"/>
      <c r="C142" s="7"/>
      <c r="D142" s="81" t="s">
        <v>173</v>
      </c>
      <c r="E142" s="11">
        <f>E143</f>
        <v>0</v>
      </c>
      <c r="F142" s="11">
        <f>F143</f>
        <v>21648</v>
      </c>
      <c r="G142" s="12">
        <v>0</v>
      </c>
    </row>
    <row r="143" spans="1:7" s="33" customFormat="1" ht="30.75" customHeight="1">
      <c r="A143" s="14"/>
      <c r="B143" s="14" t="s">
        <v>174</v>
      </c>
      <c r="C143" s="30"/>
      <c r="D143" s="23" t="s">
        <v>15</v>
      </c>
      <c r="E143" s="22">
        <f>E144</f>
        <v>0</v>
      </c>
      <c r="F143" s="22">
        <f>F144</f>
        <v>21648</v>
      </c>
      <c r="G143" s="34">
        <v>0</v>
      </c>
    </row>
    <row r="144" spans="1:7" s="33" customFormat="1" ht="93" customHeight="1">
      <c r="A144" s="25"/>
      <c r="B144" s="25"/>
      <c r="C144" s="14" t="s">
        <v>175</v>
      </c>
      <c r="D144" s="78" t="s">
        <v>176</v>
      </c>
      <c r="E144" s="27">
        <v>0</v>
      </c>
      <c r="F144" s="27">
        <v>21648</v>
      </c>
      <c r="G144" s="56">
        <v>0</v>
      </c>
    </row>
    <row r="145" spans="1:7" s="29" customFormat="1" ht="30" customHeight="1">
      <c r="A145" s="88" t="s">
        <v>158</v>
      </c>
      <c r="B145" s="88"/>
      <c r="C145" s="88"/>
      <c r="D145" s="88"/>
      <c r="E145" s="11">
        <f>E124+E127+E132+E136+E139+E142</f>
        <v>749948</v>
      </c>
      <c r="F145" s="11">
        <f>F124+F127+F132+F136+F139+F142</f>
        <v>384081.2</v>
      </c>
      <c r="G145" s="12">
        <f t="shared" si="5"/>
        <v>51.214377530175426</v>
      </c>
    </row>
    <row r="146" spans="1:7" s="33" customFormat="1" ht="34.5" customHeight="1">
      <c r="A146" s="91" t="s">
        <v>159</v>
      </c>
      <c r="B146" s="92"/>
      <c r="C146" s="92"/>
      <c r="D146" s="93"/>
      <c r="E146" s="11">
        <f>E122+E145</f>
        <v>13125388.980000002</v>
      </c>
      <c r="F146" s="11">
        <f>F122+F145</f>
        <v>6845105.13</v>
      </c>
      <c r="G146" s="12">
        <f t="shared" si="5"/>
        <v>52.151636347161414</v>
      </c>
    </row>
    <row r="147" spans="1:6" s="33" customFormat="1" ht="15">
      <c r="A147" s="82"/>
      <c r="B147" s="82"/>
      <c r="C147" s="82"/>
      <c r="D147" s="83"/>
      <c r="E147" s="84"/>
      <c r="F147" s="84"/>
    </row>
    <row r="148" spans="1:6" s="33" customFormat="1" ht="15">
      <c r="A148" s="82"/>
      <c r="B148" s="82"/>
      <c r="C148" s="82"/>
      <c r="D148" s="83"/>
      <c r="E148" s="84"/>
      <c r="F148" s="84"/>
    </row>
    <row r="149" spans="1:6" s="33" customFormat="1" ht="15">
      <c r="A149" s="82"/>
      <c r="B149" s="82"/>
      <c r="C149" s="82"/>
      <c r="D149" s="83"/>
      <c r="E149" s="84"/>
      <c r="F149" s="84"/>
    </row>
    <row r="150" spans="1:6" s="33" customFormat="1" ht="15">
      <c r="A150" s="82"/>
      <c r="B150" s="82"/>
      <c r="C150" s="82"/>
      <c r="D150" s="83"/>
      <c r="E150" s="84"/>
      <c r="F150" s="84"/>
    </row>
    <row r="151" spans="1:6" s="33" customFormat="1" ht="15">
      <c r="A151" s="82"/>
      <c r="B151" s="82"/>
      <c r="C151" s="82"/>
      <c r="D151" s="83"/>
      <c r="E151" s="84"/>
      <c r="F151" s="84"/>
    </row>
    <row r="152" spans="1:6" s="33" customFormat="1" ht="15">
      <c r="A152" s="82"/>
      <c r="B152" s="82"/>
      <c r="C152" s="82"/>
      <c r="D152" s="83"/>
      <c r="E152" s="84"/>
      <c r="F152" s="84"/>
    </row>
    <row r="153" spans="1:6" s="33" customFormat="1" ht="15">
      <c r="A153" s="82"/>
      <c r="B153" s="82"/>
      <c r="C153" s="82"/>
      <c r="D153" s="83"/>
      <c r="E153" s="84"/>
      <c r="F153" s="84"/>
    </row>
    <row r="154" spans="1:4" s="33" customFormat="1" ht="15">
      <c r="A154" s="82"/>
      <c r="B154" s="82"/>
      <c r="C154" s="82"/>
      <c r="D154" s="83"/>
    </row>
    <row r="155" spans="1:4" s="33" customFormat="1" ht="15">
      <c r="A155" s="82"/>
      <c r="B155" s="82"/>
      <c r="C155" s="82"/>
      <c r="D155" s="83"/>
    </row>
    <row r="156" spans="1:4" s="33" customFormat="1" ht="15">
      <c r="A156" s="82"/>
      <c r="B156" s="82"/>
      <c r="C156" s="82"/>
      <c r="D156" s="83"/>
    </row>
    <row r="157" spans="1:4" s="33" customFormat="1" ht="15">
      <c r="A157" s="82"/>
      <c r="B157" s="82"/>
      <c r="C157" s="82"/>
      <c r="D157" s="83"/>
    </row>
    <row r="158" spans="1:4" s="33" customFormat="1" ht="15">
      <c r="A158" s="82"/>
      <c r="B158" s="82"/>
      <c r="C158" s="82"/>
      <c r="D158" s="83"/>
    </row>
    <row r="159" spans="1:4" s="33" customFormat="1" ht="15">
      <c r="A159" s="82"/>
      <c r="B159" s="82"/>
      <c r="C159" s="82"/>
      <c r="D159" s="83"/>
    </row>
    <row r="160" spans="1:4" s="33" customFormat="1" ht="15">
      <c r="A160" s="82"/>
      <c r="B160" s="82"/>
      <c r="C160" s="82"/>
      <c r="D160" s="83"/>
    </row>
    <row r="161" spans="1:4" s="33" customFormat="1" ht="15">
      <c r="A161" s="82"/>
      <c r="B161" s="82"/>
      <c r="C161" s="82"/>
      <c r="D161" s="83"/>
    </row>
    <row r="162" spans="1:4" s="33" customFormat="1" ht="15">
      <c r="A162" s="82"/>
      <c r="B162" s="82"/>
      <c r="C162" s="82"/>
      <c r="D162" s="83"/>
    </row>
    <row r="163" spans="1:4" s="33" customFormat="1" ht="15">
      <c r="A163" s="82"/>
      <c r="B163" s="82"/>
      <c r="C163" s="82"/>
      <c r="D163" s="83"/>
    </row>
    <row r="164" spans="1:4" s="33" customFormat="1" ht="15">
      <c r="A164" s="82"/>
      <c r="B164" s="82"/>
      <c r="C164" s="82"/>
      <c r="D164" s="83"/>
    </row>
    <row r="165" spans="1:4" s="33" customFormat="1" ht="15">
      <c r="A165" s="82"/>
      <c r="B165" s="82"/>
      <c r="C165" s="82"/>
      <c r="D165" s="83"/>
    </row>
    <row r="166" spans="1:4" s="33" customFormat="1" ht="15">
      <c r="A166" s="82"/>
      <c r="B166" s="82"/>
      <c r="C166" s="82"/>
      <c r="D166" s="83"/>
    </row>
    <row r="167" spans="1:4" s="33" customFormat="1" ht="15">
      <c r="A167" s="82"/>
      <c r="B167" s="82"/>
      <c r="C167" s="82"/>
      <c r="D167" s="83"/>
    </row>
    <row r="168" spans="1:4" s="33" customFormat="1" ht="15">
      <c r="A168" s="82"/>
      <c r="B168" s="82"/>
      <c r="C168" s="82"/>
      <c r="D168" s="83"/>
    </row>
    <row r="169" spans="1:4" s="33" customFormat="1" ht="15">
      <c r="A169" s="82"/>
      <c r="B169" s="82"/>
      <c r="C169" s="82"/>
      <c r="D169" s="83"/>
    </row>
    <row r="170" spans="1:4" s="33" customFormat="1" ht="15">
      <c r="A170" s="82"/>
      <c r="B170" s="82"/>
      <c r="C170" s="82"/>
      <c r="D170" s="83"/>
    </row>
    <row r="171" spans="1:4" s="33" customFormat="1" ht="15">
      <c r="A171" s="82"/>
      <c r="B171" s="82"/>
      <c r="C171" s="82"/>
      <c r="D171" s="83"/>
    </row>
    <row r="172" spans="1:4" s="33" customFormat="1" ht="15">
      <c r="A172" s="82"/>
      <c r="B172" s="82"/>
      <c r="C172" s="82"/>
      <c r="D172" s="83"/>
    </row>
    <row r="173" spans="1:4" s="33" customFormat="1" ht="15">
      <c r="A173" s="82"/>
      <c r="B173" s="82"/>
      <c r="C173" s="82"/>
      <c r="D173" s="83"/>
    </row>
    <row r="174" spans="1:4" s="33" customFormat="1" ht="15">
      <c r="A174" s="82"/>
      <c r="B174" s="82"/>
      <c r="C174" s="82"/>
      <c r="D174" s="83"/>
    </row>
    <row r="175" spans="1:4" s="33" customFormat="1" ht="15">
      <c r="A175" s="82"/>
      <c r="B175" s="82"/>
      <c r="C175" s="82"/>
      <c r="D175" s="83"/>
    </row>
    <row r="176" spans="1:4" s="33" customFormat="1" ht="15">
      <c r="A176" s="82"/>
      <c r="B176" s="82"/>
      <c r="C176" s="82"/>
      <c r="D176" s="83"/>
    </row>
    <row r="177" spans="1:4" s="33" customFormat="1" ht="15">
      <c r="A177" s="82"/>
      <c r="B177" s="82"/>
      <c r="C177" s="82"/>
      <c r="D177" s="83"/>
    </row>
    <row r="178" spans="1:4" s="33" customFormat="1" ht="15">
      <c r="A178" s="82"/>
      <c r="B178" s="82"/>
      <c r="C178" s="82"/>
      <c r="D178" s="83"/>
    </row>
    <row r="179" spans="1:4" s="33" customFormat="1" ht="15">
      <c r="A179" s="82"/>
      <c r="B179" s="82"/>
      <c r="C179" s="82"/>
      <c r="D179" s="83"/>
    </row>
    <row r="180" spans="1:4" s="33" customFormat="1" ht="15">
      <c r="A180" s="82"/>
      <c r="B180" s="82"/>
      <c r="C180" s="82"/>
      <c r="D180" s="83"/>
    </row>
    <row r="181" spans="1:4" s="33" customFormat="1" ht="15">
      <c r="A181" s="82"/>
      <c r="B181" s="82"/>
      <c r="C181" s="82"/>
      <c r="D181" s="83"/>
    </row>
    <row r="182" spans="1:4" s="33" customFormat="1" ht="15">
      <c r="A182" s="82"/>
      <c r="B182" s="82"/>
      <c r="C182" s="82"/>
      <c r="D182" s="83"/>
    </row>
    <row r="183" spans="1:4" s="33" customFormat="1" ht="15">
      <c r="A183" s="82"/>
      <c r="B183" s="82"/>
      <c r="C183" s="82"/>
      <c r="D183" s="83"/>
    </row>
    <row r="184" spans="1:4" s="33" customFormat="1" ht="15">
      <c r="A184" s="82"/>
      <c r="B184" s="82"/>
      <c r="C184" s="82"/>
      <c r="D184" s="83"/>
    </row>
    <row r="185" spans="1:4" s="33" customFormat="1" ht="15">
      <c r="A185" s="82"/>
      <c r="B185" s="82"/>
      <c r="C185" s="82"/>
      <c r="D185" s="83"/>
    </row>
    <row r="186" spans="1:4" s="33" customFormat="1" ht="15">
      <c r="A186" s="82"/>
      <c r="B186" s="82"/>
      <c r="C186" s="82"/>
      <c r="D186" s="83"/>
    </row>
    <row r="187" spans="1:4" s="33" customFormat="1" ht="15">
      <c r="A187" s="82"/>
      <c r="B187" s="82"/>
      <c r="C187" s="82"/>
      <c r="D187" s="83"/>
    </row>
    <row r="188" spans="1:4" s="33" customFormat="1" ht="15">
      <c r="A188" s="82"/>
      <c r="B188" s="82"/>
      <c r="C188" s="82"/>
      <c r="D188" s="83"/>
    </row>
    <row r="189" spans="1:4" s="33" customFormat="1" ht="15">
      <c r="A189" s="82"/>
      <c r="B189" s="82"/>
      <c r="C189" s="82"/>
      <c r="D189" s="83"/>
    </row>
    <row r="190" spans="1:4" s="33" customFormat="1" ht="15">
      <c r="A190" s="82"/>
      <c r="B190" s="82"/>
      <c r="C190" s="82"/>
      <c r="D190" s="83"/>
    </row>
    <row r="191" spans="1:4" s="33" customFormat="1" ht="15">
      <c r="A191" s="82"/>
      <c r="B191" s="82"/>
      <c r="C191" s="82"/>
      <c r="D191" s="83"/>
    </row>
    <row r="192" spans="1:4" s="33" customFormat="1" ht="15">
      <c r="A192" s="82"/>
      <c r="B192" s="82"/>
      <c r="C192" s="82"/>
      <c r="D192" s="83"/>
    </row>
    <row r="193" spans="1:4" s="33" customFormat="1" ht="15">
      <c r="A193" s="82"/>
      <c r="B193" s="82"/>
      <c r="C193" s="82"/>
      <c r="D193" s="83"/>
    </row>
    <row r="194" spans="1:4" s="33" customFormat="1" ht="15">
      <c r="A194" s="82"/>
      <c r="B194" s="82"/>
      <c r="C194" s="82"/>
      <c r="D194" s="83"/>
    </row>
    <row r="195" spans="1:4" s="33" customFormat="1" ht="15">
      <c r="A195" s="82"/>
      <c r="B195" s="82"/>
      <c r="C195" s="82"/>
      <c r="D195" s="83"/>
    </row>
    <row r="196" spans="1:4" s="33" customFormat="1" ht="15">
      <c r="A196" s="82"/>
      <c r="B196" s="82"/>
      <c r="C196" s="82"/>
      <c r="D196" s="83"/>
    </row>
    <row r="197" spans="1:4" s="33" customFormat="1" ht="15">
      <c r="A197" s="82"/>
      <c r="B197" s="82"/>
      <c r="C197" s="82"/>
      <c r="D197" s="83"/>
    </row>
    <row r="198" spans="1:4" s="33" customFormat="1" ht="15">
      <c r="A198" s="82"/>
      <c r="B198" s="82"/>
      <c r="C198" s="82"/>
      <c r="D198" s="83"/>
    </row>
    <row r="199" spans="1:4" s="33" customFormat="1" ht="15">
      <c r="A199" s="82"/>
      <c r="B199" s="82"/>
      <c r="C199" s="82"/>
      <c r="D199" s="83"/>
    </row>
    <row r="200" spans="1:4" s="33" customFormat="1" ht="15">
      <c r="A200" s="82"/>
      <c r="B200" s="82"/>
      <c r="C200" s="82"/>
      <c r="D200" s="83"/>
    </row>
    <row r="201" spans="1:4" s="33" customFormat="1" ht="15">
      <c r="A201" s="82"/>
      <c r="B201" s="82"/>
      <c r="C201" s="82"/>
      <c r="D201" s="83"/>
    </row>
    <row r="202" spans="1:4" s="33" customFormat="1" ht="15">
      <c r="A202" s="82"/>
      <c r="B202" s="82"/>
      <c r="C202" s="82"/>
      <c r="D202" s="83"/>
    </row>
    <row r="203" spans="1:4" s="33" customFormat="1" ht="15">
      <c r="A203" s="82"/>
      <c r="B203" s="82"/>
      <c r="C203" s="82"/>
      <c r="D203" s="83"/>
    </row>
    <row r="204" spans="1:4" s="33" customFormat="1" ht="15">
      <c r="A204" s="82"/>
      <c r="B204" s="82"/>
      <c r="C204" s="82"/>
      <c r="D204" s="83"/>
    </row>
    <row r="205" spans="1:4" s="33" customFormat="1" ht="15">
      <c r="A205" s="82"/>
      <c r="B205" s="82"/>
      <c r="C205" s="82"/>
      <c r="D205" s="83"/>
    </row>
    <row r="206" spans="1:4" s="33" customFormat="1" ht="15">
      <c r="A206" s="82"/>
      <c r="B206" s="82"/>
      <c r="C206" s="82"/>
      <c r="D206" s="83"/>
    </row>
    <row r="207" spans="1:4" s="33" customFormat="1" ht="15">
      <c r="A207" s="82"/>
      <c r="B207" s="82"/>
      <c r="C207" s="82"/>
      <c r="D207" s="83"/>
    </row>
    <row r="208" spans="1:4" s="33" customFormat="1" ht="15">
      <c r="A208" s="82"/>
      <c r="B208" s="82"/>
      <c r="C208" s="82"/>
      <c r="D208" s="83"/>
    </row>
    <row r="209" spans="1:4" s="33" customFormat="1" ht="15">
      <c r="A209" s="82"/>
      <c r="B209" s="82"/>
      <c r="C209" s="82"/>
      <c r="D209" s="83"/>
    </row>
    <row r="210" spans="1:4" s="33" customFormat="1" ht="15">
      <c r="A210" s="82"/>
      <c r="B210" s="82"/>
      <c r="C210" s="82"/>
      <c r="D210" s="83"/>
    </row>
    <row r="211" spans="1:4" s="33" customFormat="1" ht="15">
      <c r="A211" s="82"/>
      <c r="B211" s="82"/>
      <c r="C211" s="82"/>
      <c r="D211" s="83"/>
    </row>
  </sheetData>
  <sheetProtection/>
  <mergeCells count="8">
    <mergeCell ref="A145:D145"/>
    <mergeCell ref="A3:G3"/>
    <mergeCell ref="F2:G2"/>
    <mergeCell ref="A146:D146"/>
    <mergeCell ref="A4:G4"/>
    <mergeCell ref="A7:G7"/>
    <mergeCell ref="A123:G123"/>
    <mergeCell ref="A122:D122"/>
  </mergeCells>
  <printOptions/>
  <pageMargins left="0.5" right="0.1968503937007874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2013-07-19T10:56:37Z</cp:lastPrinted>
  <dcterms:created xsi:type="dcterms:W3CDTF">2013-07-19T08:45:02Z</dcterms:created>
  <dcterms:modified xsi:type="dcterms:W3CDTF">2013-09-11T05:57:00Z</dcterms:modified>
  <cp:category/>
  <cp:version/>
  <cp:contentType/>
  <cp:contentStatus/>
</cp:coreProperties>
</file>